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 tabRatio="814"/>
  </bookViews>
  <sheets>
    <sheet name="МО г.Ртищево" sheetId="2" r:id="rId1"/>
  </sheets>
  <definedNames>
    <definedName name="_xlnm.Print_Area" localSheetId="0">'МО г.Ртищево'!$A$1:$H$201</definedName>
  </definedNames>
  <calcPr calcId="114210" iterate="1"/>
</workbook>
</file>

<file path=xl/calcChain.xml><?xml version="1.0" encoding="utf-8"?>
<calcChain xmlns="http://schemas.openxmlformats.org/spreadsheetml/2006/main">
  <c r="E139" i="2"/>
  <c r="E117"/>
  <c r="F139"/>
  <c r="D139"/>
  <c r="D117"/>
  <c r="E27"/>
  <c r="E25"/>
  <c r="F27"/>
  <c r="F25"/>
  <c r="D27"/>
  <c r="D25"/>
  <c r="H179"/>
  <c r="G179"/>
  <c r="H178"/>
  <c r="G178"/>
  <c r="H177"/>
  <c r="G177"/>
  <c r="F176"/>
  <c r="F181"/>
  <c r="E176"/>
  <c r="E181"/>
  <c r="D176"/>
  <c r="D181"/>
  <c r="H175"/>
  <c r="G175"/>
  <c r="F174"/>
  <c r="G174"/>
  <c r="E174"/>
  <c r="D174"/>
  <c r="H173"/>
  <c r="G173"/>
  <c r="H172"/>
  <c r="G172"/>
  <c r="H171"/>
  <c r="G171"/>
  <c r="H170"/>
  <c r="G170"/>
  <c r="F169"/>
  <c r="H169"/>
  <c r="E169"/>
  <c r="D169"/>
  <c r="H168"/>
  <c r="G168"/>
  <c r="H167"/>
  <c r="G167"/>
  <c r="F166"/>
  <c r="G166"/>
  <c r="E166"/>
  <c r="D166"/>
  <c r="H165"/>
  <c r="G165"/>
  <c r="F164"/>
  <c r="H164"/>
  <c r="E164"/>
  <c r="D164"/>
  <c r="H163"/>
  <c r="G163"/>
  <c r="F162"/>
  <c r="E162"/>
  <c r="D162"/>
  <c r="H161"/>
  <c r="G161"/>
  <c r="F160"/>
  <c r="H160"/>
  <c r="E160"/>
  <c r="D160"/>
  <c r="H159"/>
  <c r="G159"/>
  <c r="H158"/>
  <c r="G158"/>
  <c r="G157"/>
  <c r="G156"/>
  <c r="F155"/>
  <c r="E155"/>
  <c r="E154"/>
  <c r="D155"/>
  <c r="F154"/>
  <c r="H153"/>
  <c r="G153"/>
  <c r="H152"/>
  <c r="G152"/>
  <c r="H151"/>
  <c r="G151"/>
  <c r="F150"/>
  <c r="H150"/>
  <c r="D150"/>
  <c r="H149"/>
  <c r="G149"/>
  <c r="H148"/>
  <c r="G148"/>
  <c r="F147"/>
  <c r="H147"/>
  <c r="E147"/>
  <c r="D147"/>
  <c r="D143"/>
  <c r="H146"/>
  <c r="G146"/>
  <c r="H145"/>
  <c r="G145"/>
  <c r="H144"/>
  <c r="G144"/>
  <c r="E143"/>
  <c r="G142"/>
  <c r="G141"/>
  <c r="G140"/>
  <c r="G138"/>
  <c r="G137"/>
  <c r="G136"/>
  <c r="H135"/>
  <c r="G135"/>
  <c r="G134"/>
  <c r="G133"/>
  <c r="G132"/>
  <c r="G131"/>
  <c r="H130"/>
  <c r="G130"/>
  <c r="H129"/>
  <c r="G129"/>
  <c r="H128"/>
  <c r="G128"/>
  <c r="H127"/>
  <c r="G127"/>
  <c r="H126"/>
  <c r="G126"/>
  <c r="H125"/>
  <c r="G125"/>
  <c r="H124"/>
  <c r="G124"/>
  <c r="G123"/>
  <c r="G122"/>
  <c r="G121"/>
  <c r="H120"/>
  <c r="G120"/>
  <c r="H119"/>
  <c r="G119"/>
  <c r="G118"/>
  <c r="H115"/>
  <c r="G115"/>
  <c r="H114"/>
  <c r="G114"/>
  <c r="H113"/>
  <c r="G113"/>
  <c r="H112"/>
  <c r="G112"/>
  <c r="H111"/>
  <c r="G111"/>
  <c r="H110"/>
  <c r="G110"/>
  <c r="H109"/>
  <c r="G109"/>
  <c r="F108"/>
  <c r="E108"/>
  <c r="E107"/>
  <c r="D108"/>
  <c r="F107"/>
  <c r="D107"/>
  <c r="H106"/>
  <c r="G106"/>
  <c r="H105"/>
  <c r="G105"/>
  <c r="H104"/>
  <c r="G104"/>
  <c r="H103"/>
  <c r="G103"/>
  <c r="F102"/>
  <c r="E102"/>
  <c r="D102"/>
  <c r="H100"/>
  <c r="G100"/>
  <c r="H99"/>
  <c r="G99"/>
  <c r="F98"/>
  <c r="E98"/>
  <c r="D98"/>
  <c r="H97"/>
  <c r="G97"/>
  <c r="F96"/>
  <c r="E96"/>
  <c r="D96"/>
  <c r="G96"/>
  <c r="H95"/>
  <c r="G95"/>
  <c r="G94"/>
  <c r="H93"/>
  <c r="G93"/>
  <c r="F92"/>
  <c r="E92"/>
  <c r="D92"/>
  <c r="H91"/>
  <c r="G91"/>
  <c r="F90"/>
  <c r="E90"/>
  <c r="D90"/>
  <c r="G89"/>
  <c r="G88"/>
  <c r="G87"/>
  <c r="G86"/>
  <c r="G85"/>
  <c r="H84"/>
  <c r="G84"/>
  <c r="H83"/>
  <c r="G83"/>
  <c r="G82"/>
  <c r="G81"/>
  <c r="F80"/>
  <c r="E80"/>
  <c r="E79"/>
  <c r="E76"/>
  <c r="D80"/>
  <c r="F79"/>
  <c r="D79"/>
  <c r="H78"/>
  <c r="G78"/>
  <c r="F77"/>
  <c r="H77"/>
  <c r="E77"/>
  <c r="D77"/>
  <c r="F76"/>
  <c r="D76"/>
  <c r="H75"/>
  <c r="G75"/>
  <c r="H74"/>
  <c r="G74"/>
  <c r="H73"/>
  <c r="G73"/>
  <c r="H72"/>
  <c r="G72"/>
  <c r="G71"/>
  <c r="G70"/>
  <c r="G69"/>
  <c r="G68"/>
  <c r="G67"/>
  <c r="G66"/>
  <c r="F65"/>
  <c r="H65"/>
  <c r="E65"/>
  <c r="D65"/>
  <c r="E64"/>
  <c r="D64"/>
  <c r="G63"/>
  <c r="G62"/>
  <c r="G61"/>
  <c r="G60"/>
  <c r="H59"/>
  <c r="G59"/>
  <c r="H58"/>
  <c r="G58"/>
  <c r="H57"/>
  <c r="G57"/>
  <c r="H56"/>
  <c r="G56"/>
  <c r="F55"/>
  <c r="E55"/>
  <c r="D55"/>
  <c r="E54"/>
  <c r="D54"/>
  <c r="G53"/>
  <c r="H52"/>
  <c r="G52"/>
  <c r="H51"/>
  <c r="G51"/>
  <c r="H50"/>
  <c r="G50"/>
  <c r="H49"/>
  <c r="G49"/>
  <c r="H48"/>
  <c r="G48"/>
  <c r="H47"/>
  <c r="G47"/>
  <c r="H46"/>
  <c r="G46"/>
  <c r="H45"/>
  <c r="G45"/>
  <c r="F44"/>
  <c r="H44"/>
  <c r="E44"/>
  <c r="D44"/>
  <c r="D37"/>
  <c r="G43"/>
  <c r="H42"/>
  <c r="G42"/>
  <c r="H41"/>
  <c r="G41"/>
  <c r="H40"/>
  <c r="G40"/>
  <c r="H39"/>
  <c r="G39"/>
  <c r="F38"/>
  <c r="H38"/>
  <c r="E38"/>
  <c r="D38"/>
  <c r="E37"/>
  <c r="H31"/>
  <c r="G31"/>
  <c r="H30"/>
  <c r="G30"/>
  <c r="G29"/>
  <c r="G28"/>
  <c r="H26"/>
  <c r="G26"/>
  <c r="G24"/>
  <c r="H23"/>
  <c r="G23"/>
  <c r="H22"/>
  <c r="G22"/>
  <c r="H21"/>
  <c r="G21"/>
  <c r="H20"/>
  <c r="G20"/>
  <c r="H18"/>
  <c r="G18"/>
  <c r="H17"/>
  <c r="G17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F5"/>
  <c r="F33"/>
  <c r="E5"/>
  <c r="D5"/>
  <c r="D33"/>
  <c r="D154"/>
  <c r="H107"/>
  <c r="H108"/>
  <c r="H102"/>
  <c r="H98"/>
  <c r="H80"/>
  <c r="H90"/>
  <c r="F64"/>
  <c r="F54"/>
  <c r="F37"/>
  <c r="G162"/>
  <c r="G154"/>
  <c r="E116"/>
  <c r="E101"/>
  <c r="G155"/>
  <c r="F143"/>
  <c r="G143"/>
  <c r="G139"/>
  <c r="F117"/>
  <c r="F116"/>
  <c r="D116"/>
  <c r="H117"/>
  <c r="G107"/>
  <c r="G92"/>
  <c r="H96"/>
  <c r="G79"/>
  <c r="G76"/>
  <c r="E180"/>
  <c r="G64"/>
  <c r="H54"/>
  <c r="G55"/>
  <c r="G37"/>
  <c r="G27"/>
  <c r="E32"/>
  <c r="H25"/>
  <c r="G33"/>
  <c r="G5"/>
  <c r="G25"/>
  <c r="D32"/>
  <c r="F32"/>
  <c r="E33"/>
  <c r="H33"/>
  <c r="H37"/>
  <c r="G38"/>
  <c r="G44"/>
  <c r="G54"/>
  <c r="H64"/>
  <c r="G65"/>
  <c r="H76"/>
  <c r="G77"/>
  <c r="H79"/>
  <c r="G80"/>
  <c r="G90"/>
  <c r="H92"/>
  <c r="G98"/>
  <c r="G102"/>
  <c r="G108"/>
  <c r="G147"/>
  <c r="G150"/>
  <c r="H154"/>
  <c r="G160"/>
  <c r="H162"/>
  <c r="G164"/>
  <c r="H166"/>
  <c r="G169"/>
  <c r="H174"/>
  <c r="G176"/>
  <c r="H5"/>
  <c r="H176"/>
  <c r="G117"/>
  <c r="H143"/>
  <c r="F101"/>
  <c r="H116"/>
  <c r="G116"/>
  <c r="D101"/>
  <c r="G32"/>
  <c r="H32"/>
  <c r="H101"/>
  <c r="F180"/>
  <c r="G101"/>
  <c r="D180"/>
  <c r="G180"/>
  <c r="H180"/>
  <c r="F199"/>
</calcChain>
</file>

<file path=xl/sharedStrings.xml><?xml version="1.0" encoding="utf-8"?>
<sst xmlns="http://schemas.openxmlformats.org/spreadsheetml/2006/main" count="339" uniqueCount="320">
  <si>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</si>
  <si>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</si>
  <si>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</si>
  <si>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Земельный налог</t>
  </si>
  <si>
    <t>Доходы от перечисления части прибыли</t>
  </si>
  <si>
    <t>Плат.за негат.возд.на окр.ср.</t>
  </si>
  <si>
    <t xml:space="preserve">Невыясненные поступления </t>
  </si>
  <si>
    <t>Дотации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</si>
  <si>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</si>
  <si>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</si>
  <si>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</si>
  <si>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</si>
  <si>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</si>
  <si>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0503</t>
  </si>
  <si>
    <t>СОЦИАЛЬНАЯ ПОЛИТИКА</t>
  </si>
  <si>
    <t>1001</t>
  </si>
  <si>
    <t>1003</t>
  </si>
  <si>
    <t>1100</t>
  </si>
  <si>
    <t>1101</t>
  </si>
  <si>
    <t>ИТОГО РАСХОДОВ</t>
  </si>
  <si>
    <t>0100</t>
  </si>
  <si>
    <t>0103</t>
  </si>
  <si>
    <t>0104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</si>
  <si>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</si>
  <si>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</si>
  <si>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</si>
  <si>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</si>
  <si>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</si>
  <si>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</si>
  <si>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</si>
  <si>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</si>
  <si>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</si>
  <si>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</si>
  <si>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</si>
  <si>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</si>
  <si>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</si>
  <si>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</si>
  <si>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</si>
  <si>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</si>
  <si>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</si>
  <si>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</si>
  <si>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</si>
  <si>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</si>
  <si>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Госпошлина</t>
  </si>
  <si>
    <t>в том числе собственные доходы</t>
  </si>
  <si>
    <t>0310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</si>
  <si>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</si>
  <si>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</si>
  <si>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</si>
  <si>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</si>
  <si>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1200</t>
  </si>
  <si>
    <t>СРЕДСТВА МАССОВОЙ ИНФОРМАЦИИ</t>
  </si>
  <si>
    <t>1202</t>
  </si>
  <si>
    <t>Периодическая печать и издательства</t>
  </si>
  <si>
    <t>0314</t>
  </si>
  <si>
    <t>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</si>
  <si>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</si>
  <si>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5220610</t>
  </si>
  <si>
    <t>5220611</t>
  </si>
  <si>
    <t>Капитальный ремонт муниципального жилищного фонда</t>
  </si>
  <si>
    <t>Резервный фонд местной администрации</t>
  </si>
  <si>
    <t>5210600</t>
  </si>
  <si>
    <t>0107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</si>
  <si>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</si>
  <si>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</si>
  <si>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Доплаты к пенсиям муниципальных служащих</t>
  </si>
  <si>
    <t>Обеспечение деятельности представительного органа муниципального образования</t>
  </si>
  <si>
    <t>Акцизы на нефтепродукты</t>
  </si>
  <si>
    <t>9930008100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</si>
  <si>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</si>
  <si>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</si>
  <si>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</si>
  <si>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9400006600</t>
  </si>
  <si>
    <t>9400006700</t>
  </si>
  <si>
    <t>0408</t>
  </si>
  <si>
    <t>7240100000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</si>
  <si>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</si>
  <si>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</si>
  <si>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</si>
  <si>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</si>
  <si>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</si>
  <si>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</si>
  <si>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</si>
  <si>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</si>
  <si>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</si>
  <si>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Основное мероприятие "Модернизация объектов водоснабжения и водоотведения", в том числе:</t>
  </si>
  <si>
    <t>Транспорт</t>
  </si>
  <si>
    <t>9400006800</t>
  </si>
  <si>
    <t>Иные мероприятия в области управления муниципальным имуществом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</si>
  <si>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</si>
  <si>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</si>
  <si>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7900000000</t>
  </si>
  <si>
    <t>Остатки на начало года</t>
  </si>
  <si>
    <t>9140008700</t>
  </si>
  <si>
    <t>Проведение выборов в представительные органы муниципального образования</t>
  </si>
  <si>
    <t>7530000000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</si>
  <si>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</si>
  <si>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</si>
  <si>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9910008530</t>
  </si>
  <si>
    <t>Расходы на исполнение административных правонарушений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</si>
  <si>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</si>
  <si>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</si>
  <si>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Налог на доходы физических лиц</t>
  </si>
  <si>
    <t>Доходы, получаемые в виде арендной платы за земельные участки</t>
  </si>
  <si>
    <t xml:space="preserve">Доходы от продажи материальных и нематариальных активов (имущества,земельных участков) 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</si>
  <si>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</si>
  <si>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</si>
  <si>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</si>
  <si>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</si>
  <si>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Меры социальной поддержки почетных граждан</t>
  </si>
  <si>
    <t>9510005360</t>
  </si>
  <si>
    <t>Выполнение других обязательств муниципального образования в области жилищного хозяйства</t>
  </si>
  <si>
    <t>Доходы от оказания платных услуг и компенсации затрат</t>
  </si>
  <si>
    <t>056</t>
  </si>
  <si>
    <t>75101G0Д60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</si>
  <si>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</si>
  <si>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</si>
  <si>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75303G0Д10</t>
  </si>
  <si>
    <t>75306G0Д30</t>
  </si>
  <si>
    <t>Расходы на обеспечение деятельности муниципальных казенных учреждений  (МУ "АХГР")</t>
  </si>
  <si>
    <t>754020Т020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</si>
  <si>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</si>
  <si>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75301G0880</t>
  </si>
  <si>
    <t>830030Б030</t>
  </si>
  <si>
    <t>Удаление, спил сухостойных и аварийных  деревьев</t>
  </si>
  <si>
    <t>830040Б030</t>
  </si>
  <si>
    <t>Ликвидация несанкционированных свалок</t>
  </si>
  <si>
    <t>830070Б070</t>
  </si>
  <si>
    <t>Уборка, содержание территории муниципального образования</t>
  </si>
  <si>
    <t>830080Б090</t>
  </si>
  <si>
    <t>Улучшение эстетического и архитектурного вида городского парка культуры и отдыха</t>
  </si>
  <si>
    <t>830100Б120</t>
  </si>
  <si>
    <t xml:space="preserve">Изготовление баннеров (растяжек) </t>
  </si>
  <si>
    <t>830110Б130</t>
  </si>
  <si>
    <t>Поставка электроэнергии для работы уличного освещения</t>
  </si>
  <si>
    <t>830120Б140</t>
  </si>
  <si>
    <t>830140Б160</t>
  </si>
  <si>
    <t>Уменьшение численности безнадзорных животных</t>
  </si>
  <si>
    <t>8300000000</t>
  </si>
  <si>
    <t>830050Б050</t>
  </si>
  <si>
    <t>Уборка и содержание территорий  кладбищ</t>
  </si>
  <si>
    <t>830050Б360</t>
  </si>
  <si>
    <t>Дератизация территории кладбищ</t>
  </si>
  <si>
    <t>830250Б510</t>
  </si>
  <si>
    <t xml:space="preserve">Прочие мероприятия по благоустройству </t>
  </si>
  <si>
    <t>75310GД030</t>
  </si>
  <si>
    <t>Строительно - техническая экспертиза</t>
  </si>
  <si>
    <t>830000000</t>
  </si>
  <si>
    <t>830190Б230</t>
  </si>
  <si>
    <t>Приобретение и установка остановочных павильонов</t>
  </si>
  <si>
    <t>841F255550</t>
  </si>
  <si>
    <t>84003V0000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</si>
  <si>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</si>
  <si>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</si>
  <si>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</si>
  <si>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721460Г170</t>
  </si>
  <si>
    <t>Уточнение границ Шило-Голицынского, Урусовского, Октябрьского муниципальных образований и муниципального образования город Ртищево</t>
  </si>
  <si>
    <t>842F255550</t>
  </si>
  <si>
    <t>842F255551</t>
  </si>
  <si>
    <t>842F255552</t>
  </si>
  <si>
    <t>Реализация программ формирования современной городской среды, за счет средств местного бюджета(дворовые территории)</t>
  </si>
  <si>
    <t>Реализация программ формирования современной городской среды, за счет средств федерального бюджета(дворовые территории)</t>
  </si>
  <si>
    <t>Реализация программ формирования современной городской среды, за счет средств федерального бюджета(общественные территории)</t>
  </si>
  <si>
    <t>Реализация программ формирования современной городской среды, за счет средств местного бюджета(общественные территории)</t>
  </si>
  <si>
    <t>830180Б560</t>
  </si>
  <si>
    <t>Приобретение детских качелей для установки на территории города Ртищево</t>
  </si>
  <si>
    <t>870070A070</t>
  </si>
  <si>
    <t>в том числе областные средства</t>
  </si>
  <si>
    <t>обл</t>
  </si>
  <si>
    <t>880270П290</t>
  </si>
  <si>
    <t>880280П310</t>
  </si>
  <si>
    <t>880290П320</t>
  </si>
  <si>
    <t>880300П330</t>
  </si>
  <si>
    <t xml:space="preserve">Приобретение пожарных гидрантов </t>
  </si>
  <si>
    <t>Смена пожарных гидрантов</t>
  </si>
  <si>
    <t>Приобретение  памяток для населения на противопожарную тематику</t>
  </si>
  <si>
    <t xml:space="preserve">Приобретение автономных дымовых пожарных извещателей  </t>
  </si>
  <si>
    <t>Основное мероприятие "Мероприятия приуроченные к празднованию Дня города Ртищево"</t>
  </si>
  <si>
    <t xml:space="preserve">870080A080
</t>
  </si>
  <si>
    <t>724010Ф060</t>
  </si>
  <si>
    <t>724010Ф070</t>
  </si>
  <si>
    <t>Ремонт КНС на ул. Степная в г. Ртищево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</si>
  <si>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</si>
  <si>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>830010Б660</t>
  </si>
  <si>
    <t>830020Б670</t>
  </si>
  <si>
    <t>830330Б690</t>
  </si>
  <si>
    <t>830340Б710</t>
  </si>
  <si>
    <t>830350Б720</t>
  </si>
  <si>
    <t>830360Б730</t>
  </si>
  <si>
    <t>830370Б740</t>
  </si>
  <si>
    <t>830380Б750</t>
  </si>
  <si>
    <t>Приобретение посадочного материала (цветочная рассада, розы, саженцы деревьев)</t>
  </si>
  <si>
    <t>Формовочная обрезка деревьев и вырубка кустарника</t>
  </si>
  <si>
    <t>Выполнение работ по обслуживанию уличного освещения муниципального образования (город)</t>
  </si>
  <si>
    <t>Приобретение детского игрового комплекса</t>
  </si>
  <si>
    <t>Мероприятия в области обращения с ТКО</t>
  </si>
  <si>
    <t>Ремонт светодиодных консолей</t>
  </si>
  <si>
    <t>Приобретение, установка малых архитектурных форм (скамеек, урн и т.д. и т.п.)</t>
  </si>
  <si>
    <t>Мероприятия по безопасному пребыванию в местах отдыха у воды</t>
  </si>
  <si>
    <t>Реализация программ формирования современной городской среды, за счет средств бюджета всех уровней (общественные территории)</t>
  </si>
  <si>
    <t>Муниципальная программа  "Благоустройство населённых пунктов  муниципального образования"</t>
  </si>
  <si>
    <t>880220П550</t>
  </si>
  <si>
    <t>Приобретение ранцевых огнетушителей</t>
  </si>
  <si>
    <t>880160П570</t>
  </si>
  <si>
    <t>Приобретение знаков (табличек, указателей) расположения пожарных гидрантов, водонапорных башен и источников пожарного водоснабжения</t>
  </si>
  <si>
    <t>880200П560</t>
  </si>
  <si>
    <t>Приобретение наглядной противопожарной литературы, стендов, плакатов, памяток, листовок, уголков  пожарной безопасности</t>
  </si>
  <si>
    <t>791030К010</t>
  </si>
  <si>
    <t>Модернизация системы видеонаблюдения на территории Ртищевского муниципального района и в подведомственных учреждениях. Приобретение и установка камер уличного и внутреннего видеонаблюдения, приобретение оборудования (фурнитуры) и других сопутствующих и комплектующих материалов (элементов) для их установки и полноценной работы</t>
  </si>
  <si>
    <t>793020Б850</t>
  </si>
  <si>
    <t>Изготовление баннеров (размер 3*6), создание и распространение антинаркотических буклетов, листовок и проспектов</t>
  </si>
  <si>
    <t>793020Б860</t>
  </si>
  <si>
    <t>Проведение конкурсов и фестивалей антинаркотической направленности</t>
  </si>
  <si>
    <t>793020Б870</t>
  </si>
  <si>
    <t>Мероприятия по удалению рекламы интернет - магазинов, распространяющих наркотические средства</t>
  </si>
  <si>
    <t>793020Б880</t>
  </si>
  <si>
    <t>Проведение антинаркотических акций  и конкурсов "Мы - за здоровый образ жизни"</t>
  </si>
  <si>
    <t>75316GД310</t>
  </si>
  <si>
    <t>75301GД320</t>
  </si>
  <si>
    <t xml:space="preserve">Ремонт асфальтобетонного покрытия тротуаров </t>
  </si>
  <si>
    <t>7530392Д00</t>
  </si>
  <si>
    <t>7530192Д00</t>
  </si>
  <si>
    <t>8400000000</t>
  </si>
  <si>
    <t>841F2У5550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</si>
  <si>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</si>
  <si>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7500000000</t>
  </si>
  <si>
    <t>75101GД160</t>
  </si>
  <si>
    <t>724010Ф130</t>
  </si>
  <si>
    <t xml:space="preserve">Приобретение погружных электронасосных агрегатов для замены в скважинах </t>
  </si>
  <si>
    <t>724010Ф140</t>
  </si>
  <si>
    <t>Свабирование скважин Водозабора г. Ртищево Саратовской области (8 скважин)</t>
  </si>
  <si>
    <t>Приобретение станций управления и защиты</t>
  </si>
  <si>
    <t>724010Ф040</t>
  </si>
  <si>
    <t>724010Ф150</t>
  </si>
  <si>
    <t>Капитальный ремонт скважины № 15  Водозабора г. Ртищево Саратовской области (8 скважин) проект, смета и экспертиза</t>
  </si>
  <si>
    <t>724010Ф160</t>
  </si>
  <si>
    <t>Ремонт разводящей водопроводной сети</t>
  </si>
  <si>
    <t>Реализация программ формирования современной городской среды  (ФЕДЕРАЛЬНЫЕ СРЕДСТВА)</t>
  </si>
  <si>
    <t>Реализация программ формирования современной городской среды  (ОБЛАСТНАЯ ЧАСТЬ)</t>
  </si>
  <si>
    <t>842F2У5550</t>
  </si>
  <si>
    <t>Основное мероприятие "Обустройство и восстановление воинских захоронений, находящихся в муниципальной собственности</t>
  </si>
  <si>
    <t>89007L2990</t>
  </si>
  <si>
    <t>Инициативные платежи, зачисляемые в бюджеты городских поселений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</si>
  <si>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</si>
  <si>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</si>
  <si>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</si>
  <si>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Процент  исполнения к уточненному квартальному плану, %</t>
  </si>
  <si>
    <t>Сведения
об исполнении бюджета муниципального образования город Ртищево 
за 1 квартал 2022 года</t>
  </si>
  <si>
    <t>Уточненные  квартальные плановые назначения, тыс. рублей</t>
  </si>
  <si>
    <t xml:space="preserve">Налоговые и неналоговые доходы </t>
  </si>
  <si>
    <t>Единый с/х налог</t>
  </si>
  <si>
    <t>БЕЗВОЗМЕЗДНЫЕ ПЕРЕЧИСЛЕНИЯ, в том числе: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</si>
  <si>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</si>
  <si>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поселений на реализацию программ формирования современной городской среды</t>
  </si>
  <si>
    <t>ИТОГО доходов</t>
  </si>
  <si>
    <t>Выполнение других обязательств муниципального образования(отдел имущества)</t>
  </si>
  <si>
    <t>Оплата за газ для поддержания вечного огня</t>
  </si>
  <si>
    <t>Финансовое обеспечение муниципального задания на оказание муниципальных услуг (выполнение работ) (МБУ АХГР)</t>
  </si>
  <si>
    <t>93.9.00.04110</t>
  </si>
  <si>
    <t>Уплата  налога на имущество и транспортного налога муниципальными бюджетными и автономными учреждениями (МБУ АХГР)</t>
  </si>
  <si>
    <t>93.9.00.04120</t>
  </si>
  <si>
    <t>Обеспечение пожарной безопасности</t>
  </si>
  <si>
    <t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</t>
  </si>
  <si>
    <t xml:space="preserve">Летнее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</si>
  <si>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</si>
  <si>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>Паспортизация автомобильных дорог</t>
  </si>
  <si>
    <t>75309GД020</t>
  </si>
  <si>
    <t>Приобретение и установка остановочных павильонов. Муниципальное образование город Ртищево</t>
  </si>
  <si>
    <t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средств муниципального дорожного фонда)</t>
  </si>
  <si>
    <t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</si>
  <si>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Нанесение горизонтальной дорожной разметки на улично-дорожную сеть за счет средств муниципального дорожного фонда</t>
  </si>
  <si>
    <t>Коммунальное хозяйство</t>
  </si>
  <si>
    <t>Благоустройство</t>
  </si>
  <si>
    <t>Приобретение специализированной техники</t>
  </si>
  <si>
    <t>830060Б060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</si>
  <si>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</si>
  <si>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Реализация инициативных проектов за счет средств местного бюджета, за исключением инициативных платежей (проект: «Светлый город»)</t>
  </si>
  <si>
    <t>83067S2111</t>
  </si>
  <si>
    <t>Реализация инициативных проектов за счет средств местного бюджета в части инициативных платежей граждан (проект: «Светлый город»)</t>
  </si>
  <si>
    <t>83067S2121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</si>
  <si>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(проект: «Светлый город»)</t>
  </si>
  <si>
    <t>83067S2131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</si>
  <si>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</si>
  <si>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84.2.F2.54240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</si>
  <si>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Проект «Мы вместе» - благоустройство сквера «Центральный» г. Ртищево (в целях достижения соответствующих результатов федерального проекта)</t>
  </si>
  <si>
    <t>84.2.F2.У4240</t>
  </si>
  <si>
    <t>89.0.00.00000</t>
  </si>
  <si>
    <t>Реализация федеральной целевой программы "Увековечение памяти погибших при защите Отечества на 2019 - 2024 годы" (Федеральная Часть)</t>
  </si>
  <si>
    <t>Реализация федеральной целевой программы "Увековечение памяти погибших при защите Отечества на 2019 - 2024 годы"   (Областная часть)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</si>
  <si>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</si>
  <si>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89.0.06.00000</t>
  </si>
  <si>
    <t>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</si>
  <si>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89.0.06.0П390</t>
  </si>
  <si>
    <t>Основное мероприятие: «Государственная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г.г.»</t>
  </si>
  <si>
    <t>89.0.09.00000</t>
  </si>
  <si>
    <t>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</t>
  </si>
  <si>
    <t>89.0.09.0П710</t>
  </si>
  <si>
    <t xml:space="preserve">Основное мероприятие: «Строительный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г.г.» </t>
  </si>
  <si>
    <t>89.0.10.00000</t>
  </si>
  <si>
    <t>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</t>
  </si>
  <si>
    <t>89.0.10.0П720</t>
  </si>
  <si>
    <t>Предоставление субсидий бюджетным учреждениям  (Локомотив, МАУ СШ)</t>
  </si>
  <si>
    <t>Субсидии</t>
  </si>
  <si>
    <t>Межбюджетные трансферты</t>
  </si>
  <si>
    <t>Прочие межбюджетные трансфетры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</si>
  <si>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района", в том числе:</t>
  </si>
  <si>
    <t>Муниципальная программа  "Развитие транспортной системы в Ртищевском муниципальном районе"</t>
  </si>
  <si>
    <t>Муниципальная программа  "Благоустройство населённых пунктов  муниципального образования", в том числе: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</si>
  <si>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</si>
  <si>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Реализация инициативных проектов за исключением инициативных платежей (проект: «Светлый город»)</t>
  </si>
  <si>
    <t>Муниципальная программа "Формирование комфортной городской среды муниципального образования город Ртищево"</t>
  </si>
  <si>
    <t>Подпрограмма  "Благоустройство общественных территорий г. Ртищево", в том числе:</t>
  </si>
  <si>
    <t>Муниципальная программа «Создание и восстановление военно – мемориальных объектов», в том числе:</t>
  </si>
  <si>
    <r>
      <t>Дорожное хозяйство(дорожные фонды)</t>
    </r>
    <r>
      <rPr>
        <sz val="12"/>
        <color indexed="9"/>
        <rFont val="Times New Roman"/>
        <family val="1"/>
        <charset val="204"/>
      </rPr>
      <t>, в том числе:</t>
    </r>
  </si>
  <si>
    <r>
      <t>Жилищное хозяйство</t>
    </r>
    <r>
      <rPr>
        <sz val="12"/>
        <color indexed="9"/>
        <rFont val="Times New Roman"/>
        <family val="1"/>
        <charset val="204"/>
      </rPr>
      <t>, в том числе:</t>
    </r>
  </si>
  <si>
    <r>
      <t xml:space="preserve">Другие общегосударственные вопросы </t>
    </r>
    <r>
      <rPr>
        <sz val="12"/>
        <color indexed="9"/>
        <rFont val="Times New Roman"/>
        <family val="1"/>
        <charset val="204"/>
      </rPr>
      <t>в том числе:</t>
    </r>
  </si>
  <si>
    <r>
      <t>Другие вопросы в области национальной безопасности и правоохранительной деятельности</t>
    </r>
    <r>
      <rPr>
        <sz val="12"/>
        <color indexed="9"/>
        <rFont val="Times New Roman"/>
        <family val="1"/>
        <charset val="204"/>
      </rPr>
      <t>, в том числе:</t>
    </r>
  </si>
  <si>
    <r>
      <t>Другие вопросы в области национальной экономики</t>
    </r>
    <r>
      <rPr>
        <sz val="12"/>
        <color indexed="9"/>
        <rFont val="Times New Roman"/>
        <family val="1"/>
        <charset val="204"/>
      </rPr>
      <t>, в том числе:</t>
    </r>
  </si>
  <si>
    <t>Приложение № 1
к распоряжению администрации Ртищевского  муниципального района 
 от 12 апреля 2022 года № 226-р</t>
  </si>
  <si>
    <t>Верно: начальник отдела делопроизводства                                        К.Н. Негматова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</si>
</sst>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00000000"/>
    <numFmt numFmtId="166" formatCode="0.0%"/>
  </numFmts>
  <fonts count="3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3"/>
      <color indexed="10"/>
      <name val="Times New Roman"/>
      <family val="1"/>
      <charset val="204"/>
    </font>
    <font>
      <i/>
      <sz val="13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/>
    </xf>
    <xf numFmtId="49" fontId="11" fillId="0" borderId="3" xfId="0" applyNumberFormat="1" applyFont="1" applyFill="1" applyBorder="1" applyAlignment="1">
      <alignment horizontal="center" vertical="center" wrapText="1"/>
    </xf>
    <xf numFmtId="9" fontId="13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164" fontId="14" fillId="0" borderId="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top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left" vertical="top" wrapText="1"/>
    </xf>
    <xf numFmtId="49" fontId="12" fillId="0" borderId="3" xfId="0" applyNumberFormat="1" applyFont="1" applyFill="1" applyBorder="1" applyAlignment="1">
      <alignment horizontal="left" vertical="top" wrapText="1"/>
    </xf>
    <xf numFmtId="49" fontId="17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4" fontId="14" fillId="0" borderId="0" xfId="0" applyNumberFormat="1" applyFont="1" applyFill="1" applyAlignment="1">
      <alignment horizontal="center" vertical="center"/>
    </xf>
    <xf numFmtId="0" fontId="18" fillId="0" borderId="3" xfId="0" applyFont="1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164" fontId="19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49" fontId="20" fillId="0" borderId="3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165" fontId="22" fillId="0" borderId="3" xfId="39" applyNumberFormat="1" applyFont="1" applyFill="1" applyBorder="1" applyAlignment="1" applyProtection="1">
      <alignment horizontal="center" vertical="center"/>
      <protection hidden="1"/>
    </xf>
    <xf numFmtId="0" fontId="20" fillId="0" borderId="3" xfId="0" applyNumberFormat="1" applyFont="1" applyFill="1" applyBorder="1" applyAlignment="1">
      <alignment horizontal="left" vertical="top" wrapText="1"/>
    </xf>
    <xf numFmtId="0" fontId="18" fillId="0" borderId="3" xfId="0" applyNumberFormat="1" applyFont="1" applyFill="1" applyBorder="1" applyAlignment="1">
      <alignment horizontal="left" vertical="top" wrapText="1"/>
    </xf>
    <xf numFmtId="165" fontId="23" fillId="0" borderId="3" xfId="44" applyNumberFormat="1" applyFont="1" applyFill="1" applyBorder="1" applyAlignment="1" applyProtection="1">
      <alignment horizontal="center" vertical="center"/>
      <protection hidden="1"/>
    </xf>
    <xf numFmtId="165" fontId="24" fillId="0" borderId="3" xfId="47" applyNumberFormat="1" applyFont="1" applyFill="1" applyBorder="1" applyAlignment="1" applyProtection="1">
      <alignment horizontal="center" vertical="center"/>
      <protection hidden="1"/>
    </xf>
    <xf numFmtId="165" fontId="23" fillId="0" borderId="3" xfId="47" applyNumberFormat="1" applyFont="1" applyFill="1" applyBorder="1" applyAlignment="1" applyProtection="1">
      <alignment horizontal="center" vertical="center"/>
      <protection hidden="1"/>
    </xf>
    <xf numFmtId="165" fontId="20" fillId="0" borderId="3" xfId="29" applyNumberFormat="1" applyFont="1" applyFill="1" applyBorder="1" applyAlignment="1" applyProtection="1">
      <alignment horizontal="center" vertical="center"/>
      <protection hidden="1"/>
    </xf>
    <xf numFmtId="164" fontId="19" fillId="0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164" fontId="27" fillId="0" borderId="3" xfId="0" applyNumberFormat="1" applyFont="1" applyFill="1" applyBorder="1" applyAlignment="1">
      <alignment horizontal="center" vertical="center" wrapText="1"/>
    </xf>
    <xf numFmtId="166" fontId="14" fillId="0" borderId="3" xfId="0" applyNumberFormat="1" applyFont="1" applyFill="1" applyBorder="1" applyAlignment="1">
      <alignment horizontal="center" vertical="center" wrapText="1"/>
    </xf>
    <xf numFmtId="166" fontId="27" fillId="0" borderId="3" xfId="0" applyNumberFormat="1" applyFont="1" applyFill="1" applyBorder="1" applyAlignment="1">
      <alignment horizontal="center" vertical="center" wrapText="1"/>
    </xf>
    <xf numFmtId="166" fontId="19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5" fillId="0" borderId="4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49" fontId="11" fillId="0" borderId="3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59">
    <cellStyle name="Обычный" xfId="0" builtinId="0"/>
    <cellStyle name="Обычный 2" xfId="1"/>
    <cellStyle name="Обычный 2 10" xfId="2"/>
    <cellStyle name="Обычный 2 11" xfId="3"/>
    <cellStyle name="Обычный 2 12" xfId="4"/>
    <cellStyle name="Обычный 2 13" xfId="5"/>
    <cellStyle name="Обычный 2 14" xfId="6"/>
    <cellStyle name="Обычный 2 15" xfId="7"/>
    <cellStyle name="Обычный 2 16" xfId="8"/>
    <cellStyle name="Обычный 2 17" xfId="9"/>
    <cellStyle name="Обычный 2 18" xfId="10"/>
    <cellStyle name="Обычный 2 19" xfId="11"/>
    <cellStyle name="Обычный 2 2" xfId="12"/>
    <cellStyle name="Обычный 2 20" xfId="13"/>
    <cellStyle name="Обычный 2 21" xfId="14"/>
    <cellStyle name="Обычный 2 22" xfId="15"/>
    <cellStyle name="Обычный 2 23" xfId="16"/>
    <cellStyle name="Обычный 2 24" xfId="17"/>
    <cellStyle name="Обычный 2 25" xfId="18"/>
    <cellStyle name="Обычный 2 26" xfId="19"/>
    <cellStyle name="Обычный 2 27" xfId="20"/>
    <cellStyle name="Обычный 2 28" xfId="21"/>
    <cellStyle name="Обычный 2 29" xfId="22"/>
    <cellStyle name="Обычный 2 3" xfId="23"/>
    <cellStyle name="Обычный 2 30" xfId="24"/>
    <cellStyle name="Обычный 2 31" xfId="25"/>
    <cellStyle name="Обычный 2 32" xfId="26"/>
    <cellStyle name="Обычный 2 33" xfId="27"/>
    <cellStyle name="Обычный 2 34" xfId="28"/>
    <cellStyle name="Обычный 2 35" xfId="29"/>
    <cellStyle name="Обычный 2 36" xfId="30"/>
    <cellStyle name="Обычный 2 37" xfId="31"/>
    <cellStyle name="Обычный 2 38" xfId="32"/>
    <cellStyle name="Обычный 2 39" xfId="33"/>
    <cellStyle name="Обычный 2 4" xfId="34"/>
    <cellStyle name="Обычный 2 40" xfId="35"/>
    <cellStyle name="Обычный 2 41" xfId="36"/>
    <cellStyle name="Обычный 2 42" xfId="37"/>
    <cellStyle name="Обычный 2 43" xfId="38"/>
    <cellStyle name="Обычный 2 44" xfId="39"/>
    <cellStyle name="Обычный 2 45" xfId="40"/>
    <cellStyle name="Обычный 2 46" xfId="41"/>
    <cellStyle name="Обычный 2 47" xfId="42"/>
    <cellStyle name="Обычный 2 48" xfId="43"/>
    <cellStyle name="Обычный 2 49" xfId="44"/>
    <cellStyle name="Обычный 2 5" xfId="45"/>
    <cellStyle name="Обычный 2 50" xfId="46"/>
    <cellStyle name="Обычный 2 51" xfId="47"/>
    <cellStyle name="Обычный 2 52" xfId="48"/>
    <cellStyle name="Обычный 2 53" xfId="49"/>
    <cellStyle name="Обычный 2 54" xfId="50"/>
    <cellStyle name="Обычный 2 55" xfId="51"/>
    <cellStyle name="Обычный 2 56" xfId="52"/>
    <cellStyle name="Обычный 2 57" xfId="53"/>
    <cellStyle name="Обычный 2 58" xfId="54"/>
    <cellStyle name="Обычный 2 6" xfId="55"/>
    <cellStyle name="Обычный 2 7" xfId="56"/>
    <cellStyle name="Обычный 2 8" xfId="57"/>
    <cellStyle name="Обычный 2 9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203"/>
  <sheetViews>
    <sheetView tabSelected="1" view="pageBreakPreview" topLeftCell="B19" zoomScale="85" zoomScaleNormal="90" zoomScaleSheetLayoutView="85" workbookViewId="0">
      <selection activeCell="E102" sqref="E102"/>
    </sheetView>
  </sheetViews>
  <sheetFormatPr defaultRowHeight="16.5"/>
  <cols>
    <col min="1" max="1" width="12.7109375" style="1" hidden="1" customWidth="1"/>
    <col min="2" max="2" width="48.5703125" style="1" customWidth="1"/>
    <col min="3" max="3" width="9.28515625" style="7" hidden="1" customWidth="1"/>
    <col min="4" max="4" width="16.7109375" style="8" customWidth="1"/>
    <col min="5" max="5" width="17.140625" style="8" customWidth="1"/>
    <col min="6" max="6" width="15.85546875" style="8" customWidth="1"/>
    <col min="7" max="7" width="16.7109375" style="8" customWidth="1"/>
    <col min="8" max="8" width="19.42578125" style="8" customWidth="1"/>
    <col min="9" max="9" width="12.28515625" style="1" customWidth="1"/>
    <col min="10" max="16384" width="9.140625" style="1"/>
  </cols>
  <sheetData>
    <row r="1" spans="1:8" s="3" customFormat="1" ht="73.150000000000006" customHeight="1">
      <c r="C1" s="4"/>
      <c r="D1" s="67" t="s">
        <v>318</v>
      </c>
      <c r="E1" s="67"/>
      <c r="F1" s="67"/>
      <c r="G1" s="67"/>
      <c r="H1" s="67"/>
    </row>
    <row r="2" spans="1:8" s="3" customFormat="1" ht="58.9" customHeight="1">
      <c r="A2" s="68" t="s">
        <v>247</v>
      </c>
      <c r="B2" s="68"/>
      <c r="C2" s="68"/>
      <c r="D2" s="68"/>
      <c r="E2" s="68"/>
      <c r="F2" s="68"/>
      <c r="G2" s="68"/>
      <c r="H2" s="68"/>
    </row>
    <row r="3" spans="1:8" s="3" customFormat="1" ht="16.899999999999999" customHeight="1">
      <c r="A3" s="11"/>
      <c r="B3" s="63" t="s">
        <v>2</v>
      </c>
      <c r="C3" s="9"/>
      <c r="D3" s="69" t="s">
        <v>243</v>
      </c>
      <c r="E3" s="69" t="s">
        <v>248</v>
      </c>
      <c r="F3" s="69" t="s">
        <v>244</v>
      </c>
      <c r="G3" s="65" t="s">
        <v>245</v>
      </c>
      <c r="H3" s="65" t="s">
        <v>246</v>
      </c>
    </row>
    <row r="4" spans="1:8" s="3" customFormat="1" ht="87.75" customHeight="1">
      <c r="A4" s="11"/>
      <c r="B4" s="64"/>
      <c r="C4" s="10"/>
      <c r="D4" s="69"/>
      <c r="E4" s="69"/>
      <c r="F4" s="69"/>
      <c r="G4" s="66"/>
      <c r="H4" s="66"/>
    </row>
    <row r="5" spans="1:8" s="3" customFormat="1" ht="18.75">
      <c r="A5" s="52"/>
      <c r="B5" s="56" t="s">
        <v>249</v>
      </c>
      <c r="C5" s="16"/>
      <c r="D5" s="54">
        <f>SUM(D6:D24)</f>
        <v>74112.099999999991</v>
      </c>
      <c r="E5" s="54">
        <f>SUM(E6:E24)</f>
        <v>13421.9</v>
      </c>
      <c r="F5" s="54">
        <f>SUM(F6:F24)</f>
        <v>17601.8</v>
      </c>
      <c r="G5" s="55">
        <f t="shared" ref="G5:G33" si="0">F5/D5</f>
        <v>0.23750237815417458</v>
      </c>
      <c r="H5" s="55">
        <f>F5/E5</f>
        <v>1.3114238669636937</v>
      </c>
    </row>
    <row r="6" spans="1:8" ht="18.75">
      <c r="A6" s="11"/>
      <c r="B6" s="14" t="s">
        <v>102</v>
      </c>
      <c r="C6" s="12"/>
      <c r="D6" s="15">
        <v>46663.6</v>
      </c>
      <c r="E6" s="15">
        <v>8660</v>
      </c>
      <c r="F6" s="15">
        <v>11004.8</v>
      </c>
      <c r="G6" s="49">
        <f t="shared" si="0"/>
        <v>0.23583264043065685</v>
      </c>
      <c r="H6" s="49">
        <f t="shared" ref="H6:H32" si="1">F6/E6</f>
        <v>1.2707621247113163</v>
      </c>
    </row>
    <row r="7" spans="1:8" ht="18.75">
      <c r="A7" s="11"/>
      <c r="B7" s="14" t="s">
        <v>67</v>
      </c>
      <c r="C7" s="12"/>
      <c r="D7" s="15">
        <v>6053.5</v>
      </c>
      <c r="E7" s="15">
        <v>811.9</v>
      </c>
      <c r="F7" s="15">
        <v>1730</v>
      </c>
      <c r="G7" s="49">
        <f t="shared" si="0"/>
        <v>0.28578508300982902</v>
      </c>
      <c r="H7" s="49">
        <f t="shared" si="1"/>
        <v>2.1308042862421481</v>
      </c>
    </row>
    <row r="8" spans="1:8" ht="18.75">
      <c r="A8" s="11"/>
      <c r="B8" s="14" t="s">
        <v>250</v>
      </c>
      <c r="C8" s="12"/>
      <c r="D8" s="15">
        <v>3392</v>
      </c>
      <c r="E8" s="15">
        <v>2300</v>
      </c>
      <c r="F8" s="15">
        <v>2111</v>
      </c>
      <c r="G8" s="49">
        <f t="shared" si="0"/>
        <v>0.62234669811320753</v>
      </c>
      <c r="H8" s="49">
        <f t="shared" si="1"/>
        <v>0.91782608695652179</v>
      </c>
    </row>
    <row r="9" spans="1:8" ht="18.75">
      <c r="A9" s="11"/>
      <c r="B9" s="14" t="s">
        <v>106</v>
      </c>
      <c r="C9" s="12"/>
      <c r="D9" s="15">
        <v>7832.7</v>
      </c>
      <c r="E9" s="15">
        <v>450</v>
      </c>
      <c r="F9" s="15">
        <v>163.4</v>
      </c>
      <c r="G9" s="49">
        <f t="shared" si="0"/>
        <v>2.0861261123239754E-2</v>
      </c>
      <c r="H9" s="49">
        <f t="shared" si="1"/>
        <v>0.36311111111111111</v>
      </c>
    </row>
    <row r="10" spans="1:8" ht="18.75">
      <c r="A10" s="11"/>
      <c r="B10" s="14" t="s">
        <v>3</v>
      </c>
      <c r="C10" s="12"/>
      <c r="D10" s="15">
        <v>8040.3</v>
      </c>
      <c r="E10" s="15">
        <v>750</v>
      </c>
      <c r="F10" s="15">
        <v>1817.4</v>
      </c>
      <c r="G10" s="49">
        <f t="shared" si="0"/>
        <v>0.22603634192754002</v>
      </c>
      <c r="H10" s="49">
        <f t="shared" si="1"/>
        <v>2.4232</v>
      </c>
    </row>
    <row r="11" spans="1:8" ht="18.75" hidden="1">
      <c r="A11" s="11"/>
      <c r="B11" s="14" t="s">
        <v>43</v>
      </c>
      <c r="C11" s="12"/>
      <c r="D11" s="15">
        <v>0</v>
      </c>
      <c r="E11" s="15">
        <v>0</v>
      </c>
      <c r="F11" s="15">
        <v>0</v>
      </c>
      <c r="G11" s="49" t="e">
        <f t="shared" si="0"/>
        <v>#DIV/0!</v>
      </c>
      <c r="H11" s="49" t="e">
        <f t="shared" si="1"/>
        <v>#DIV/0!</v>
      </c>
    </row>
    <row r="12" spans="1:8" ht="18.75" hidden="1">
      <c r="A12" s="11"/>
      <c r="B12" s="14" t="s">
        <v>40</v>
      </c>
      <c r="C12" s="12"/>
      <c r="D12" s="15">
        <v>0</v>
      </c>
      <c r="E12" s="15">
        <v>0</v>
      </c>
      <c r="F12" s="15">
        <v>0</v>
      </c>
      <c r="G12" s="49" t="e">
        <f t="shared" si="0"/>
        <v>#DIV/0!</v>
      </c>
      <c r="H12" s="49" t="e">
        <f t="shared" si="1"/>
        <v>#DIV/0!</v>
      </c>
    </row>
    <row r="13" spans="1:8" ht="31.5">
      <c r="A13" s="11"/>
      <c r="B13" s="14" t="s">
        <v>103</v>
      </c>
      <c r="C13" s="12"/>
      <c r="D13" s="15">
        <v>1000</v>
      </c>
      <c r="E13" s="15">
        <v>250</v>
      </c>
      <c r="F13" s="15">
        <v>575.5</v>
      </c>
      <c r="G13" s="49">
        <f t="shared" si="0"/>
        <v>0.57550000000000001</v>
      </c>
      <c r="H13" s="49">
        <f t="shared" si="1"/>
        <v>2.302</v>
      </c>
    </row>
    <row r="14" spans="1:8" ht="31.5">
      <c r="A14" s="11"/>
      <c r="B14" s="14" t="s">
        <v>105</v>
      </c>
      <c r="C14" s="12"/>
      <c r="D14" s="15">
        <v>300</v>
      </c>
      <c r="E14" s="15">
        <v>100</v>
      </c>
      <c r="F14" s="15">
        <v>83.8</v>
      </c>
      <c r="G14" s="49">
        <f t="shared" si="0"/>
        <v>0.27933333333333332</v>
      </c>
      <c r="H14" s="49">
        <f t="shared" si="1"/>
        <v>0.83799999999999997</v>
      </c>
    </row>
    <row r="15" spans="1:8" ht="18.75" hidden="1">
      <c r="A15" s="11"/>
      <c r="B15" s="14" t="s">
        <v>4</v>
      </c>
      <c r="C15" s="12"/>
      <c r="D15" s="15"/>
      <c r="E15" s="15"/>
      <c r="F15" s="15"/>
      <c r="G15" s="49" t="e">
        <f t="shared" si="0"/>
        <v>#DIV/0!</v>
      </c>
      <c r="H15" s="49" t="e">
        <f t="shared" si="1"/>
        <v>#DIV/0!</v>
      </c>
    </row>
    <row r="16" spans="1:8" ht="31.5">
      <c r="A16" s="11"/>
      <c r="B16" s="14" t="s">
        <v>153</v>
      </c>
      <c r="C16" s="12"/>
      <c r="D16" s="15">
        <v>0</v>
      </c>
      <c r="E16" s="15">
        <v>0</v>
      </c>
      <c r="F16" s="15">
        <v>3</v>
      </c>
      <c r="G16" s="49">
        <v>0</v>
      </c>
      <c r="H16" s="49">
        <v>0</v>
      </c>
    </row>
    <row r="17" spans="1:8" ht="31.5">
      <c r="A17" s="11"/>
      <c r="B17" s="14" t="s">
        <v>154</v>
      </c>
      <c r="C17" s="12"/>
      <c r="D17" s="15">
        <v>300</v>
      </c>
      <c r="E17" s="15">
        <v>50</v>
      </c>
      <c r="F17" s="15">
        <v>75.5</v>
      </c>
      <c r="G17" s="49">
        <f t="shared" si="0"/>
        <v>0.25166666666666665</v>
      </c>
      <c r="H17" s="49">
        <f t="shared" si="1"/>
        <v>1.51</v>
      </c>
    </row>
    <row r="18" spans="1:8" ht="18.75" hidden="1">
      <c r="A18" s="11"/>
      <c r="B18" s="14" t="s">
        <v>5</v>
      </c>
      <c r="C18" s="12"/>
      <c r="D18" s="15">
        <v>0</v>
      </c>
      <c r="E18" s="15">
        <v>0</v>
      </c>
      <c r="F18" s="15">
        <v>0</v>
      </c>
      <c r="G18" s="49" t="e">
        <f t="shared" si="0"/>
        <v>#DIV/0!</v>
      </c>
      <c r="H18" s="49" t="e">
        <f t="shared" si="1"/>
        <v>#DIV/0!</v>
      </c>
    </row>
    <row r="19" spans="1:8" ht="31.5">
      <c r="A19" s="11"/>
      <c r="B19" s="14" t="s">
        <v>112</v>
      </c>
      <c r="C19" s="12"/>
      <c r="D19" s="15">
        <v>0</v>
      </c>
      <c r="E19" s="15">
        <v>0</v>
      </c>
      <c r="F19" s="15">
        <v>19.5</v>
      </c>
      <c r="G19" s="49">
        <v>0</v>
      </c>
      <c r="H19" s="49">
        <v>0</v>
      </c>
    </row>
    <row r="20" spans="1:8" ht="18.75" hidden="1">
      <c r="A20" s="11"/>
      <c r="B20" s="14" t="s">
        <v>107</v>
      </c>
      <c r="C20" s="12"/>
      <c r="D20" s="15"/>
      <c r="E20" s="15"/>
      <c r="F20" s="15"/>
      <c r="G20" s="49" t="e">
        <f t="shared" si="0"/>
        <v>#DIV/0!</v>
      </c>
      <c r="H20" s="49" t="e">
        <f t="shared" si="1"/>
        <v>#DIV/0!</v>
      </c>
    </row>
    <row r="21" spans="1:8" ht="18.75" hidden="1">
      <c r="A21" s="11"/>
      <c r="B21" s="14" t="s">
        <v>108</v>
      </c>
      <c r="C21" s="12"/>
      <c r="D21" s="15">
        <v>0</v>
      </c>
      <c r="E21" s="15">
        <v>0</v>
      </c>
      <c r="F21" s="15">
        <v>0</v>
      </c>
      <c r="G21" s="49" t="e">
        <f t="shared" si="0"/>
        <v>#DIV/0!</v>
      </c>
      <c r="H21" s="49" t="e">
        <f t="shared" si="1"/>
        <v>#DIV/0!</v>
      </c>
    </row>
    <row r="22" spans="1:8" ht="18.75" hidden="1">
      <c r="A22" s="11"/>
      <c r="B22" s="14" t="s">
        <v>6</v>
      </c>
      <c r="C22" s="12"/>
      <c r="D22" s="15">
        <v>0</v>
      </c>
      <c r="E22" s="15">
        <v>0</v>
      </c>
      <c r="F22" s="15">
        <v>0</v>
      </c>
      <c r="G22" s="49" t="e">
        <f t="shared" si="0"/>
        <v>#DIV/0!</v>
      </c>
      <c r="H22" s="49" t="e">
        <f t="shared" si="1"/>
        <v>#DIV/0!</v>
      </c>
    </row>
    <row r="23" spans="1:8" ht="47.25">
      <c r="A23" s="11"/>
      <c r="B23" s="14" t="s">
        <v>104</v>
      </c>
      <c r="C23" s="12"/>
      <c r="D23" s="15">
        <v>300</v>
      </c>
      <c r="E23" s="15">
        <v>50</v>
      </c>
      <c r="F23" s="15">
        <v>17.899999999999999</v>
      </c>
      <c r="G23" s="49">
        <f t="shared" si="0"/>
        <v>5.966666666666666E-2</v>
      </c>
      <c r="H23" s="49">
        <f t="shared" si="1"/>
        <v>0.35799999999999998</v>
      </c>
    </row>
    <row r="24" spans="1:8" ht="31.5">
      <c r="A24" s="11"/>
      <c r="B24" s="14" t="s">
        <v>242</v>
      </c>
      <c r="C24" s="12"/>
      <c r="D24" s="15">
        <v>230</v>
      </c>
      <c r="E24" s="15">
        <v>0</v>
      </c>
      <c r="F24" s="15">
        <v>0</v>
      </c>
      <c r="G24" s="49">
        <f t="shared" si="0"/>
        <v>0</v>
      </c>
      <c r="H24" s="49">
        <v>0</v>
      </c>
    </row>
    <row r="25" spans="1:8" s="3" customFormat="1" ht="33">
      <c r="A25" s="52"/>
      <c r="B25" s="56" t="s">
        <v>251</v>
      </c>
      <c r="C25" s="16"/>
      <c r="D25" s="54">
        <f>D26+D27+D30+D31</f>
        <v>86849</v>
      </c>
      <c r="E25" s="54">
        <f>E26+E27+E30+E31</f>
        <v>70803.3</v>
      </c>
      <c r="F25" s="54">
        <f>F26+F27+F30+F31</f>
        <v>70520.5</v>
      </c>
      <c r="G25" s="55">
        <f t="shared" si="0"/>
        <v>0.81198977535722916</v>
      </c>
      <c r="H25" s="55">
        <f t="shared" si="1"/>
        <v>0.99600583588618041</v>
      </c>
    </row>
    <row r="26" spans="1:8" ht="18.75">
      <c r="A26" s="11"/>
      <c r="B26" s="14" t="s">
        <v>7</v>
      </c>
      <c r="C26" s="12"/>
      <c r="D26" s="15">
        <v>2082.5</v>
      </c>
      <c r="E26" s="15">
        <v>520</v>
      </c>
      <c r="F26" s="15">
        <v>520.5</v>
      </c>
      <c r="G26" s="49">
        <f t="shared" si="0"/>
        <v>0.24993997599039616</v>
      </c>
      <c r="H26" s="49">
        <f t="shared" si="1"/>
        <v>1.0009615384615385</v>
      </c>
    </row>
    <row r="27" spans="1:8" ht="18.75">
      <c r="A27" s="11"/>
      <c r="B27" s="17" t="s">
        <v>302</v>
      </c>
      <c r="C27" s="18"/>
      <c r="D27" s="15">
        <f>D28+D29</f>
        <v>3633.5</v>
      </c>
      <c r="E27" s="15">
        <f>E28+E29</f>
        <v>0</v>
      </c>
      <c r="F27" s="15">
        <f>F28+F29</f>
        <v>0</v>
      </c>
      <c r="G27" s="49">
        <f t="shared" si="0"/>
        <v>0</v>
      </c>
      <c r="H27" s="49">
        <v>0</v>
      </c>
    </row>
    <row r="28" spans="1:8" ht="94.5" hidden="1">
      <c r="A28" s="11"/>
      <c r="B28" s="17" t="s">
        <v>252</v>
      </c>
      <c r="C28" s="18"/>
      <c r="D28" s="15">
        <v>633.5</v>
      </c>
      <c r="E28" s="15">
        <v>0</v>
      </c>
      <c r="F28" s="15">
        <v>0</v>
      </c>
      <c r="G28" s="49">
        <f t="shared" si="0"/>
        <v>0</v>
      </c>
      <c r="H28" s="49">
        <v>0</v>
      </c>
    </row>
    <row r="29" spans="1:8" ht="47.25" hidden="1">
      <c r="A29" s="11"/>
      <c r="B29" s="17" t="s">
        <v>253</v>
      </c>
      <c r="C29" s="18"/>
      <c r="D29" s="15">
        <v>3000</v>
      </c>
      <c r="E29" s="15">
        <v>0</v>
      </c>
      <c r="F29" s="15">
        <v>0</v>
      </c>
      <c r="G29" s="49">
        <f t="shared" si="0"/>
        <v>0</v>
      </c>
      <c r="H29" s="49">
        <v>0</v>
      </c>
    </row>
    <row r="30" spans="1:8" ht="18.75">
      <c r="A30" s="11"/>
      <c r="B30" s="17" t="s">
        <v>304</v>
      </c>
      <c r="C30" s="18"/>
      <c r="D30" s="15">
        <v>11133</v>
      </c>
      <c r="E30" s="15">
        <v>283.3</v>
      </c>
      <c r="F30" s="15">
        <v>0</v>
      </c>
      <c r="G30" s="49">
        <f t="shared" si="0"/>
        <v>0</v>
      </c>
      <c r="H30" s="49">
        <f t="shared" si="1"/>
        <v>0</v>
      </c>
    </row>
    <row r="31" spans="1:8" ht="18.75">
      <c r="A31" s="11"/>
      <c r="B31" s="17" t="s">
        <v>303</v>
      </c>
      <c r="C31" s="18"/>
      <c r="D31" s="15">
        <v>70000</v>
      </c>
      <c r="E31" s="15">
        <v>70000</v>
      </c>
      <c r="F31" s="15">
        <v>70000</v>
      </c>
      <c r="G31" s="49">
        <f t="shared" si="0"/>
        <v>1</v>
      </c>
      <c r="H31" s="49">
        <f t="shared" si="1"/>
        <v>1</v>
      </c>
    </row>
    <row r="32" spans="1:8" s="3" customFormat="1" ht="18.75">
      <c r="A32" s="52"/>
      <c r="B32" s="53" t="s">
        <v>254</v>
      </c>
      <c r="C32" s="16"/>
      <c r="D32" s="54">
        <f>D5+D25</f>
        <v>160961.09999999998</v>
      </c>
      <c r="E32" s="54">
        <f>E5+E25</f>
        <v>84225.2</v>
      </c>
      <c r="F32" s="54">
        <f>F5+F25</f>
        <v>88122.3</v>
      </c>
      <c r="G32" s="55">
        <f t="shared" si="0"/>
        <v>0.54747575656478498</v>
      </c>
      <c r="H32" s="55">
        <f t="shared" si="1"/>
        <v>1.0462699999525082</v>
      </c>
    </row>
    <row r="33" spans="1:9" ht="18.75" hidden="1">
      <c r="A33" s="11"/>
      <c r="B33" s="14" t="s">
        <v>44</v>
      </c>
      <c r="C33" s="12"/>
      <c r="D33" s="15">
        <f>D5</f>
        <v>74112.099999999991</v>
      </c>
      <c r="E33" s="15">
        <f>E5</f>
        <v>13421.9</v>
      </c>
      <c r="F33" s="15">
        <f>F5</f>
        <v>17601.8</v>
      </c>
      <c r="G33" s="13">
        <f t="shared" si="0"/>
        <v>0.23750237815417458</v>
      </c>
      <c r="H33" s="13">
        <f>F33/E33</f>
        <v>1.3114238669636937</v>
      </c>
    </row>
    <row r="34" spans="1:9">
      <c r="A34" s="59"/>
      <c r="B34" s="60"/>
      <c r="C34" s="60"/>
      <c r="D34" s="60"/>
      <c r="E34" s="60"/>
      <c r="F34" s="60"/>
      <c r="G34" s="60"/>
      <c r="H34" s="61"/>
    </row>
    <row r="35" spans="1:9" ht="16.899999999999999" customHeight="1">
      <c r="A35" s="62" t="s">
        <v>55</v>
      </c>
      <c r="B35" s="63" t="s">
        <v>8</v>
      </c>
      <c r="C35" s="9"/>
      <c r="D35" s="65" t="s">
        <v>243</v>
      </c>
      <c r="E35" s="65" t="s">
        <v>248</v>
      </c>
      <c r="F35" s="65" t="s">
        <v>244</v>
      </c>
      <c r="G35" s="65" t="s">
        <v>245</v>
      </c>
      <c r="H35" s="65" t="s">
        <v>246</v>
      </c>
    </row>
    <row r="36" spans="1:9" ht="84.6" customHeight="1">
      <c r="A36" s="62"/>
      <c r="B36" s="64"/>
      <c r="C36" s="10"/>
      <c r="D36" s="66"/>
      <c r="E36" s="66"/>
      <c r="F36" s="66"/>
      <c r="G36" s="66"/>
      <c r="H36" s="66"/>
    </row>
    <row r="37" spans="1:9" s="3" customFormat="1" ht="18.75">
      <c r="A37" s="16" t="s">
        <v>20</v>
      </c>
      <c r="B37" s="46" t="s">
        <v>9</v>
      </c>
      <c r="C37" s="47"/>
      <c r="D37" s="48">
        <f>D38+D43+D44+D41+D40</f>
        <v>5048</v>
      </c>
      <c r="E37" s="48">
        <f>E38+E43+E44+E41+E40</f>
        <v>441.5</v>
      </c>
      <c r="F37" s="48">
        <f>F38+F43+F44+F41+F40</f>
        <v>355.70000000000005</v>
      </c>
      <c r="G37" s="50">
        <f>F37/D37</f>
        <v>7.0463549920760704E-2</v>
      </c>
      <c r="H37" s="50">
        <f>F37/E37</f>
        <v>0.80566251415628554</v>
      </c>
    </row>
    <row r="38" spans="1:9" ht="63" hidden="1">
      <c r="A38" s="12" t="s">
        <v>21</v>
      </c>
      <c r="B38" s="33" t="s">
        <v>89</v>
      </c>
      <c r="C38" s="31"/>
      <c r="D38" s="32">
        <f>D39</f>
        <v>0</v>
      </c>
      <c r="E38" s="32">
        <f>E39</f>
        <v>0</v>
      </c>
      <c r="F38" s="32">
        <f>F39</f>
        <v>0</v>
      </c>
      <c r="G38" s="51" t="e">
        <f t="shared" ref="G38:G101" si="2">F38/D38</f>
        <v>#DIV/0!</v>
      </c>
      <c r="H38" s="51" t="e">
        <f t="shared" ref="H38:H101" si="3">F38/E38</f>
        <v>#DIV/0!</v>
      </c>
    </row>
    <row r="39" spans="1:9" ht="47.25" hidden="1">
      <c r="A39" s="19"/>
      <c r="B39" s="34" t="s">
        <v>66</v>
      </c>
      <c r="C39" s="35" t="s">
        <v>21</v>
      </c>
      <c r="D39" s="36"/>
      <c r="E39" s="36"/>
      <c r="F39" s="36"/>
      <c r="G39" s="51" t="e">
        <f t="shared" si="2"/>
        <v>#DIV/0!</v>
      </c>
      <c r="H39" s="51" t="e">
        <f t="shared" si="3"/>
        <v>#DIV/0!</v>
      </c>
    </row>
    <row r="40" spans="1:9" ht="78.75" hidden="1">
      <c r="A40" s="19" t="s">
        <v>22</v>
      </c>
      <c r="B40" s="34" t="s">
        <v>56</v>
      </c>
      <c r="C40" s="35"/>
      <c r="D40" s="36"/>
      <c r="E40" s="36"/>
      <c r="F40" s="36"/>
      <c r="G40" s="51" t="e">
        <f t="shared" si="2"/>
        <v>#DIV/0!</v>
      </c>
      <c r="H40" s="51" t="e">
        <f t="shared" si="3"/>
        <v>#DIV/0!</v>
      </c>
    </row>
    <row r="41" spans="1:9" ht="31.5" hidden="1">
      <c r="A41" s="19" t="s">
        <v>62</v>
      </c>
      <c r="B41" s="34" t="s">
        <v>90</v>
      </c>
      <c r="C41" s="35" t="s">
        <v>62</v>
      </c>
      <c r="D41" s="36"/>
      <c r="E41" s="36"/>
      <c r="F41" s="36"/>
      <c r="G41" s="51" t="e">
        <f t="shared" si="2"/>
        <v>#DIV/0!</v>
      </c>
      <c r="H41" s="51" t="e">
        <f t="shared" si="3"/>
        <v>#DIV/0!</v>
      </c>
    </row>
    <row r="42" spans="1:9" ht="31.5" hidden="1">
      <c r="A42" s="19"/>
      <c r="B42" s="34" t="s">
        <v>94</v>
      </c>
      <c r="C42" s="35" t="s">
        <v>93</v>
      </c>
      <c r="D42" s="36"/>
      <c r="E42" s="36"/>
      <c r="F42" s="36"/>
      <c r="G42" s="51" t="e">
        <f t="shared" si="2"/>
        <v>#DIV/0!</v>
      </c>
      <c r="H42" s="51" t="e">
        <f t="shared" si="3"/>
        <v>#DIV/0!</v>
      </c>
    </row>
    <row r="43" spans="1:9" ht="18.75">
      <c r="A43" s="12" t="s">
        <v>23</v>
      </c>
      <c r="B43" s="30" t="s">
        <v>60</v>
      </c>
      <c r="C43" s="31" t="s">
        <v>23</v>
      </c>
      <c r="D43" s="32">
        <v>200</v>
      </c>
      <c r="E43" s="32">
        <v>0</v>
      </c>
      <c r="F43" s="32">
        <v>0</v>
      </c>
      <c r="G43" s="51">
        <f t="shared" si="2"/>
        <v>0</v>
      </c>
      <c r="H43" s="51">
        <v>0</v>
      </c>
    </row>
    <row r="44" spans="1:9" ht="31.5">
      <c r="A44" s="12" t="s">
        <v>48</v>
      </c>
      <c r="B44" s="30" t="s">
        <v>315</v>
      </c>
      <c r="C44" s="31"/>
      <c r="D44" s="32">
        <f>SUM(D47:D53)</f>
        <v>4848</v>
      </c>
      <c r="E44" s="32">
        <f>SUM(E47:E53)</f>
        <v>441.5</v>
      </c>
      <c r="F44" s="32">
        <f>SUM(F47:F53)</f>
        <v>355.70000000000005</v>
      </c>
      <c r="G44" s="51">
        <f t="shared" si="2"/>
        <v>7.3370462046204635E-2</v>
      </c>
      <c r="H44" s="51">
        <f t="shared" si="3"/>
        <v>0.80566251415628554</v>
      </c>
    </row>
    <row r="45" spans="1:9" ht="47.25" hidden="1">
      <c r="A45" s="20"/>
      <c r="B45" s="34" t="s">
        <v>119</v>
      </c>
      <c r="C45" s="35" t="s">
        <v>113</v>
      </c>
      <c r="D45" s="36"/>
      <c r="E45" s="36"/>
      <c r="F45" s="36"/>
      <c r="G45" s="51" t="e">
        <f t="shared" si="2"/>
        <v>#DIV/0!</v>
      </c>
      <c r="H45" s="51" t="e">
        <f t="shared" si="3"/>
        <v>#DIV/0!</v>
      </c>
    </row>
    <row r="46" spans="1:9" ht="31.5" hidden="1">
      <c r="A46" s="20"/>
      <c r="B46" s="34" t="s">
        <v>88</v>
      </c>
      <c r="C46" s="35" t="s">
        <v>87</v>
      </c>
      <c r="D46" s="36"/>
      <c r="E46" s="36"/>
      <c r="F46" s="36"/>
      <c r="G46" s="51" t="e">
        <f t="shared" si="2"/>
        <v>#DIV/0!</v>
      </c>
      <c r="H46" s="51" t="e">
        <f t="shared" si="3"/>
        <v>#DIV/0!</v>
      </c>
      <c r="I46" s="5"/>
    </row>
    <row r="47" spans="1:9" s="2" customFormat="1" ht="47.25" hidden="1">
      <c r="A47" s="20"/>
      <c r="B47" s="34" t="s">
        <v>255</v>
      </c>
      <c r="C47" s="35" t="s">
        <v>76</v>
      </c>
      <c r="D47" s="36">
        <v>540</v>
      </c>
      <c r="E47" s="36">
        <v>173.6</v>
      </c>
      <c r="F47" s="36">
        <v>156.80000000000001</v>
      </c>
      <c r="G47" s="51">
        <f t="shared" si="2"/>
        <v>0.29037037037037039</v>
      </c>
      <c r="H47" s="51">
        <f t="shared" si="3"/>
        <v>0.90322580645161299</v>
      </c>
      <c r="I47" s="6"/>
    </row>
    <row r="48" spans="1:9" s="2" customFormat="1" ht="31.5" hidden="1">
      <c r="A48" s="20"/>
      <c r="B48" s="34" t="s">
        <v>64</v>
      </c>
      <c r="C48" s="35" t="s">
        <v>166</v>
      </c>
      <c r="D48" s="36">
        <v>38</v>
      </c>
      <c r="E48" s="36">
        <v>16.600000000000001</v>
      </c>
      <c r="F48" s="36">
        <v>9</v>
      </c>
      <c r="G48" s="51">
        <f t="shared" si="2"/>
        <v>0.23684210526315788</v>
      </c>
      <c r="H48" s="51">
        <f t="shared" si="3"/>
        <v>0.54216867469879515</v>
      </c>
      <c r="I48" s="6"/>
    </row>
    <row r="49" spans="1:9" s="2" customFormat="1" ht="47.25" hidden="1">
      <c r="A49" s="20"/>
      <c r="B49" s="34" t="s">
        <v>177</v>
      </c>
      <c r="C49" s="35" t="s">
        <v>178</v>
      </c>
      <c r="D49" s="36"/>
      <c r="E49" s="36"/>
      <c r="F49" s="36"/>
      <c r="G49" s="51" t="e">
        <f t="shared" si="2"/>
        <v>#DIV/0!</v>
      </c>
      <c r="H49" s="51" t="e">
        <f t="shared" si="3"/>
        <v>#DIV/0!</v>
      </c>
      <c r="I49" s="6"/>
    </row>
    <row r="50" spans="1:9" s="2" customFormat="1" ht="47.25" hidden="1">
      <c r="A50" s="20"/>
      <c r="B50" s="34" t="s">
        <v>63</v>
      </c>
      <c r="C50" s="35" t="s">
        <v>72</v>
      </c>
      <c r="D50" s="36">
        <v>30</v>
      </c>
      <c r="E50" s="36">
        <v>5.2</v>
      </c>
      <c r="F50" s="36">
        <v>0</v>
      </c>
      <c r="G50" s="51">
        <f t="shared" si="2"/>
        <v>0</v>
      </c>
      <c r="H50" s="51">
        <f t="shared" si="3"/>
        <v>0</v>
      </c>
      <c r="I50" s="6"/>
    </row>
    <row r="51" spans="1:9" s="2" customFormat="1" ht="31.5" hidden="1">
      <c r="A51" s="20"/>
      <c r="B51" s="34" t="s">
        <v>256</v>
      </c>
      <c r="C51" s="35" t="s">
        <v>68</v>
      </c>
      <c r="D51" s="36">
        <v>240</v>
      </c>
      <c r="E51" s="36">
        <v>62</v>
      </c>
      <c r="F51" s="36">
        <v>61.8</v>
      </c>
      <c r="G51" s="51">
        <f t="shared" si="2"/>
        <v>0.25750000000000001</v>
      </c>
      <c r="H51" s="51">
        <f t="shared" si="3"/>
        <v>0.99677419354838703</v>
      </c>
      <c r="I51" s="6"/>
    </row>
    <row r="52" spans="1:9" s="2" customFormat="1" ht="47.25" hidden="1">
      <c r="A52" s="20"/>
      <c r="B52" s="34" t="s">
        <v>257</v>
      </c>
      <c r="C52" s="35" t="s">
        <v>258</v>
      </c>
      <c r="D52" s="36">
        <v>3985</v>
      </c>
      <c r="E52" s="36">
        <v>184.1</v>
      </c>
      <c r="F52" s="36">
        <v>128.1</v>
      </c>
      <c r="G52" s="51">
        <f t="shared" si="2"/>
        <v>3.2145545796737764E-2</v>
      </c>
      <c r="H52" s="51">
        <f t="shared" si="3"/>
        <v>0.69581749049429653</v>
      </c>
      <c r="I52" s="6"/>
    </row>
    <row r="53" spans="1:9" s="2" customFormat="1" ht="51" hidden="1" customHeight="1">
      <c r="A53" s="20"/>
      <c r="B53" s="34" t="s">
        <v>259</v>
      </c>
      <c r="C53" s="35" t="s">
        <v>260</v>
      </c>
      <c r="D53" s="36">
        <v>15</v>
      </c>
      <c r="E53" s="36">
        <v>0</v>
      </c>
      <c r="F53" s="36">
        <v>0</v>
      </c>
      <c r="G53" s="51">
        <f t="shared" si="2"/>
        <v>0</v>
      </c>
      <c r="H53" s="51">
        <v>0</v>
      </c>
      <c r="I53" s="6"/>
    </row>
    <row r="54" spans="1:9" s="3" customFormat="1" ht="31.5">
      <c r="A54" s="16" t="s">
        <v>24</v>
      </c>
      <c r="B54" s="46" t="s">
        <v>10</v>
      </c>
      <c r="C54" s="47"/>
      <c r="D54" s="48">
        <f>D64+D55</f>
        <v>765</v>
      </c>
      <c r="E54" s="48">
        <f>E64+E55</f>
        <v>91</v>
      </c>
      <c r="F54" s="48">
        <f>F64+F55</f>
        <v>77.2</v>
      </c>
      <c r="G54" s="50">
        <f t="shared" si="2"/>
        <v>0.10091503267973857</v>
      </c>
      <c r="H54" s="50">
        <f t="shared" si="3"/>
        <v>0.84835164835164834</v>
      </c>
    </row>
    <row r="55" spans="1:9" ht="18.75">
      <c r="A55" s="12" t="s">
        <v>45</v>
      </c>
      <c r="B55" s="30" t="s">
        <v>261</v>
      </c>
      <c r="C55" s="31"/>
      <c r="D55" s="32">
        <f>SUM(D56:D63)</f>
        <v>70</v>
      </c>
      <c r="E55" s="32">
        <f>SUM(E56:E63)</f>
        <v>0</v>
      </c>
      <c r="F55" s="32">
        <f>SUM(F56:F63)</f>
        <v>0</v>
      </c>
      <c r="G55" s="51">
        <f t="shared" si="2"/>
        <v>0</v>
      </c>
      <c r="H55" s="51">
        <v>0</v>
      </c>
    </row>
    <row r="56" spans="1:9" ht="18.75" hidden="1">
      <c r="A56" s="16"/>
      <c r="B56" s="30" t="s">
        <v>173</v>
      </c>
      <c r="C56" s="38" t="s">
        <v>169</v>
      </c>
      <c r="D56" s="32"/>
      <c r="E56" s="32"/>
      <c r="F56" s="32"/>
      <c r="G56" s="51" t="e">
        <f t="shared" si="2"/>
        <v>#DIV/0!</v>
      </c>
      <c r="H56" s="51" t="e">
        <f t="shared" si="3"/>
        <v>#DIV/0!</v>
      </c>
    </row>
    <row r="57" spans="1:9" ht="18.75" hidden="1">
      <c r="A57" s="16"/>
      <c r="B57" s="30" t="s">
        <v>174</v>
      </c>
      <c r="C57" s="38" t="s">
        <v>170</v>
      </c>
      <c r="D57" s="32"/>
      <c r="E57" s="32"/>
      <c r="F57" s="32"/>
      <c r="G57" s="51" t="e">
        <f t="shared" si="2"/>
        <v>#DIV/0!</v>
      </c>
      <c r="H57" s="51" t="e">
        <f t="shared" si="3"/>
        <v>#DIV/0!</v>
      </c>
    </row>
    <row r="58" spans="1:9" ht="31.5" hidden="1">
      <c r="A58" s="16"/>
      <c r="B58" s="30" t="s">
        <v>175</v>
      </c>
      <c r="C58" s="38" t="s">
        <v>171</v>
      </c>
      <c r="D58" s="32"/>
      <c r="E58" s="32"/>
      <c r="F58" s="32"/>
      <c r="G58" s="51" t="e">
        <f t="shared" si="2"/>
        <v>#DIV/0!</v>
      </c>
      <c r="H58" s="51" t="e">
        <f t="shared" si="3"/>
        <v>#DIV/0!</v>
      </c>
    </row>
    <row r="59" spans="1:9" ht="31.5" hidden="1">
      <c r="A59" s="16"/>
      <c r="B59" s="30" t="s">
        <v>176</v>
      </c>
      <c r="C59" s="38" t="s">
        <v>172</v>
      </c>
      <c r="D59" s="32"/>
      <c r="E59" s="32"/>
      <c r="F59" s="32"/>
      <c r="G59" s="51" t="e">
        <f t="shared" si="2"/>
        <v>#DIV/0!</v>
      </c>
      <c r="H59" s="51" t="e">
        <f t="shared" si="3"/>
        <v>#DIV/0!</v>
      </c>
    </row>
    <row r="60" spans="1:9" s="2" customFormat="1" ht="18.75" hidden="1">
      <c r="A60" s="16"/>
      <c r="B60" s="37" t="s">
        <v>202</v>
      </c>
      <c r="C60" s="38" t="s">
        <v>201</v>
      </c>
      <c r="D60" s="32">
        <v>30</v>
      </c>
      <c r="E60" s="32">
        <v>0</v>
      </c>
      <c r="F60" s="32">
        <v>0</v>
      </c>
      <c r="G60" s="51">
        <f t="shared" si="2"/>
        <v>0</v>
      </c>
      <c r="H60" s="51">
        <v>0</v>
      </c>
    </row>
    <row r="61" spans="1:9" s="2" customFormat="1" ht="31.5" hidden="1">
      <c r="A61" s="16"/>
      <c r="B61" s="37" t="s">
        <v>176</v>
      </c>
      <c r="C61" s="38" t="s">
        <v>172</v>
      </c>
      <c r="D61" s="32">
        <v>15</v>
      </c>
      <c r="E61" s="32">
        <v>0</v>
      </c>
      <c r="F61" s="32">
        <v>0</v>
      </c>
      <c r="G61" s="51">
        <f t="shared" si="2"/>
        <v>0</v>
      </c>
      <c r="H61" s="51">
        <v>0</v>
      </c>
    </row>
    <row r="62" spans="1:9" s="2" customFormat="1" ht="63" hidden="1">
      <c r="A62" s="16"/>
      <c r="B62" s="37" t="s">
        <v>204</v>
      </c>
      <c r="C62" s="38" t="s">
        <v>203</v>
      </c>
      <c r="D62" s="32">
        <v>15</v>
      </c>
      <c r="E62" s="32">
        <v>0</v>
      </c>
      <c r="F62" s="32">
        <v>0</v>
      </c>
      <c r="G62" s="51">
        <f t="shared" si="2"/>
        <v>0</v>
      </c>
      <c r="H62" s="51">
        <v>0</v>
      </c>
    </row>
    <row r="63" spans="1:9" s="2" customFormat="1" ht="47.25" hidden="1">
      <c r="A63" s="16"/>
      <c r="B63" s="37" t="s">
        <v>206</v>
      </c>
      <c r="C63" s="38" t="s">
        <v>205</v>
      </c>
      <c r="D63" s="32">
        <v>10</v>
      </c>
      <c r="E63" s="32">
        <v>0</v>
      </c>
      <c r="F63" s="32">
        <v>0</v>
      </c>
      <c r="G63" s="51">
        <f t="shared" si="2"/>
        <v>0</v>
      </c>
      <c r="H63" s="51">
        <v>0</v>
      </c>
    </row>
    <row r="64" spans="1:9" ht="47.25">
      <c r="A64" s="21" t="s">
        <v>54</v>
      </c>
      <c r="B64" s="33" t="s">
        <v>316</v>
      </c>
      <c r="C64" s="31"/>
      <c r="D64" s="32">
        <f>D65+D75</f>
        <v>695</v>
      </c>
      <c r="E64" s="32">
        <f>E65+E75</f>
        <v>91</v>
      </c>
      <c r="F64" s="32">
        <f>F65+F75</f>
        <v>77.2</v>
      </c>
      <c r="G64" s="51">
        <f t="shared" si="2"/>
        <v>0.11107913669064749</v>
      </c>
      <c r="H64" s="51">
        <f t="shared" si="3"/>
        <v>0.84835164835164834</v>
      </c>
    </row>
    <row r="65" spans="1:8" ht="94.5" hidden="1">
      <c r="A65" s="22"/>
      <c r="B65" s="30" t="s">
        <v>305</v>
      </c>
      <c r="C65" s="31" t="s">
        <v>91</v>
      </c>
      <c r="D65" s="32">
        <f>SUM(D66:D72)</f>
        <v>695</v>
      </c>
      <c r="E65" s="32">
        <f>SUM(E66:E72)</f>
        <v>91</v>
      </c>
      <c r="F65" s="32">
        <f>SUM(F66:F72)</f>
        <v>77.2</v>
      </c>
      <c r="G65" s="51">
        <f t="shared" si="2"/>
        <v>0.11107913669064749</v>
      </c>
      <c r="H65" s="51">
        <f t="shared" si="3"/>
        <v>0.84835164835164834</v>
      </c>
    </row>
    <row r="66" spans="1:8" s="2" customFormat="1" ht="31.5" hidden="1">
      <c r="A66" s="20"/>
      <c r="B66" s="34" t="s">
        <v>77</v>
      </c>
      <c r="C66" s="35" t="s">
        <v>78</v>
      </c>
      <c r="D66" s="36">
        <v>50</v>
      </c>
      <c r="E66" s="36">
        <v>0</v>
      </c>
      <c r="F66" s="36">
        <v>0</v>
      </c>
      <c r="G66" s="51">
        <f t="shared" si="2"/>
        <v>0</v>
      </c>
      <c r="H66" s="51">
        <v>0</v>
      </c>
    </row>
    <row r="67" spans="1:8" s="2" customFormat="1" ht="141.75" hidden="1">
      <c r="A67" s="20"/>
      <c r="B67" s="34" t="s">
        <v>208</v>
      </c>
      <c r="C67" s="35" t="s">
        <v>207</v>
      </c>
      <c r="D67" s="36">
        <v>100</v>
      </c>
      <c r="E67" s="36">
        <v>0</v>
      </c>
      <c r="F67" s="36">
        <v>0</v>
      </c>
      <c r="G67" s="51">
        <f t="shared" si="2"/>
        <v>0</v>
      </c>
      <c r="H67" s="51">
        <v>0</v>
      </c>
    </row>
    <row r="68" spans="1:8" s="2" customFormat="1" ht="47.25" hidden="1">
      <c r="A68" s="20"/>
      <c r="B68" s="34" t="s">
        <v>210</v>
      </c>
      <c r="C68" s="35" t="s">
        <v>209</v>
      </c>
      <c r="D68" s="36">
        <v>8</v>
      </c>
      <c r="E68" s="36">
        <v>0</v>
      </c>
      <c r="F68" s="36">
        <v>0</v>
      </c>
      <c r="G68" s="51">
        <f t="shared" si="2"/>
        <v>0</v>
      </c>
      <c r="H68" s="51">
        <v>0</v>
      </c>
    </row>
    <row r="69" spans="1:8" s="2" customFormat="1" ht="31.5" hidden="1">
      <c r="A69" s="20"/>
      <c r="B69" s="34" t="s">
        <v>212</v>
      </c>
      <c r="C69" s="35" t="s">
        <v>211</v>
      </c>
      <c r="D69" s="36">
        <v>5</v>
      </c>
      <c r="E69" s="36">
        <v>0</v>
      </c>
      <c r="F69" s="36">
        <v>0</v>
      </c>
      <c r="G69" s="51">
        <f t="shared" si="2"/>
        <v>0</v>
      </c>
      <c r="H69" s="51">
        <v>0</v>
      </c>
    </row>
    <row r="70" spans="1:8" s="2" customFormat="1" ht="47.25" hidden="1">
      <c r="A70" s="20"/>
      <c r="B70" s="34" t="s">
        <v>214</v>
      </c>
      <c r="C70" s="35" t="s">
        <v>213</v>
      </c>
      <c r="D70" s="36">
        <v>2</v>
      </c>
      <c r="E70" s="36">
        <v>0</v>
      </c>
      <c r="F70" s="36">
        <v>0</v>
      </c>
      <c r="G70" s="51">
        <f t="shared" si="2"/>
        <v>0</v>
      </c>
      <c r="H70" s="51">
        <v>0</v>
      </c>
    </row>
    <row r="71" spans="1:8" s="2" customFormat="1" ht="31.5" hidden="1">
      <c r="A71" s="20"/>
      <c r="B71" s="34" t="s">
        <v>216</v>
      </c>
      <c r="C71" s="35" t="s">
        <v>215</v>
      </c>
      <c r="D71" s="36">
        <v>10</v>
      </c>
      <c r="E71" s="36">
        <v>0</v>
      </c>
      <c r="F71" s="36">
        <v>0</v>
      </c>
      <c r="G71" s="51">
        <f t="shared" si="2"/>
        <v>0</v>
      </c>
      <c r="H71" s="51">
        <v>0</v>
      </c>
    </row>
    <row r="72" spans="1:8" s="2" customFormat="1" ht="63" hidden="1">
      <c r="A72" s="20"/>
      <c r="B72" s="34" t="s">
        <v>79</v>
      </c>
      <c r="C72" s="35" t="s">
        <v>80</v>
      </c>
      <c r="D72" s="36">
        <v>520</v>
      </c>
      <c r="E72" s="36">
        <v>91</v>
      </c>
      <c r="F72" s="36">
        <v>77.2</v>
      </c>
      <c r="G72" s="51">
        <f t="shared" si="2"/>
        <v>0.14846153846153848</v>
      </c>
      <c r="H72" s="51">
        <f t="shared" si="3"/>
        <v>0.84835164835164834</v>
      </c>
    </row>
    <row r="73" spans="1:8" s="2" customFormat="1" ht="63" hidden="1">
      <c r="A73" s="20"/>
      <c r="B73" s="34" t="s">
        <v>82</v>
      </c>
      <c r="C73" s="35" t="s">
        <v>81</v>
      </c>
      <c r="D73" s="36"/>
      <c r="E73" s="36"/>
      <c r="F73" s="36"/>
      <c r="G73" s="51" t="e">
        <f t="shared" si="2"/>
        <v>#DIV/0!</v>
      </c>
      <c r="H73" s="51" t="e">
        <f t="shared" si="3"/>
        <v>#DIV/0!</v>
      </c>
    </row>
    <row r="74" spans="1:8" s="2" customFormat="1" ht="47.25" hidden="1">
      <c r="A74" s="20"/>
      <c r="B74" s="34" t="s">
        <v>83</v>
      </c>
      <c r="C74" s="35" t="s">
        <v>84</v>
      </c>
      <c r="D74" s="36"/>
      <c r="E74" s="36"/>
      <c r="F74" s="36"/>
      <c r="G74" s="51" t="e">
        <f t="shared" si="2"/>
        <v>#DIV/0!</v>
      </c>
      <c r="H74" s="51" t="e">
        <f t="shared" si="3"/>
        <v>#DIV/0!</v>
      </c>
    </row>
    <row r="75" spans="1:8" s="2" customFormat="1" ht="31.5" hidden="1">
      <c r="A75" s="20"/>
      <c r="B75" s="34" t="s">
        <v>99</v>
      </c>
      <c r="C75" s="35" t="s">
        <v>98</v>
      </c>
      <c r="D75" s="36"/>
      <c r="E75" s="36"/>
      <c r="F75" s="36"/>
      <c r="G75" s="51" t="e">
        <f t="shared" si="2"/>
        <v>#DIV/0!</v>
      </c>
      <c r="H75" s="51" t="e">
        <f t="shared" si="3"/>
        <v>#DIV/0!</v>
      </c>
    </row>
    <row r="76" spans="1:8" s="3" customFormat="1" ht="18.75">
      <c r="A76" s="16" t="s">
        <v>25</v>
      </c>
      <c r="B76" s="46" t="s">
        <v>11</v>
      </c>
      <c r="C76" s="47"/>
      <c r="D76" s="48">
        <f>D77+D79+D98</f>
        <v>16203.5</v>
      </c>
      <c r="E76" s="48">
        <f>E77+E79+E98</f>
        <v>408.2</v>
      </c>
      <c r="F76" s="48">
        <f>F77+F79+F98</f>
        <v>107.5</v>
      </c>
      <c r="G76" s="50">
        <f t="shared" si="2"/>
        <v>6.6343691177831949E-3</v>
      </c>
      <c r="H76" s="50">
        <f t="shared" si="3"/>
        <v>0.26335129838314553</v>
      </c>
    </row>
    <row r="77" spans="1:8" ht="18.75" hidden="1">
      <c r="A77" s="16" t="s">
        <v>74</v>
      </c>
      <c r="B77" s="33" t="s">
        <v>86</v>
      </c>
      <c r="C77" s="31"/>
      <c r="D77" s="32">
        <f>D78</f>
        <v>0</v>
      </c>
      <c r="E77" s="32">
        <f>E78</f>
        <v>0</v>
      </c>
      <c r="F77" s="32">
        <f>F78</f>
        <v>0</v>
      </c>
      <c r="G77" s="51" t="e">
        <f t="shared" si="2"/>
        <v>#DIV/0!</v>
      </c>
      <c r="H77" s="51" t="e">
        <f t="shared" si="3"/>
        <v>#DIV/0!</v>
      </c>
    </row>
    <row r="78" spans="1:8" ht="63" hidden="1">
      <c r="A78" s="16"/>
      <c r="B78" s="33" t="s">
        <v>121</v>
      </c>
      <c r="C78" s="31" t="s">
        <v>120</v>
      </c>
      <c r="D78" s="32"/>
      <c r="E78" s="32"/>
      <c r="F78" s="32"/>
      <c r="G78" s="51" t="e">
        <f t="shared" si="2"/>
        <v>#DIV/0!</v>
      </c>
      <c r="H78" s="51" t="e">
        <f t="shared" si="3"/>
        <v>#DIV/0!</v>
      </c>
    </row>
    <row r="79" spans="1:8" ht="31.5">
      <c r="A79" s="12" t="s">
        <v>46</v>
      </c>
      <c r="B79" s="33" t="s">
        <v>313</v>
      </c>
      <c r="C79" s="31"/>
      <c r="D79" s="32">
        <f>D80+D96+D90+D92</f>
        <v>16053.5</v>
      </c>
      <c r="E79" s="32">
        <f>E80+E96+E90+E92</f>
        <v>372</v>
      </c>
      <c r="F79" s="32">
        <f>F80+F96+F90+F92</f>
        <v>71.5</v>
      </c>
      <c r="G79" s="51">
        <f t="shared" si="2"/>
        <v>4.453857414271031E-3</v>
      </c>
      <c r="H79" s="51">
        <f t="shared" si="3"/>
        <v>0.19220430107526881</v>
      </c>
    </row>
    <row r="80" spans="1:8" ht="63" hidden="1">
      <c r="A80" s="16"/>
      <c r="B80" s="33" t="s">
        <v>308</v>
      </c>
      <c r="C80" s="31" t="s">
        <v>95</v>
      </c>
      <c r="D80" s="32">
        <f>SUM(D81:D89)</f>
        <v>15403.5</v>
      </c>
      <c r="E80" s="32">
        <f>SUM(E81:E89)</f>
        <v>300</v>
      </c>
      <c r="F80" s="32">
        <f>SUM(F81:F89)</f>
        <v>0</v>
      </c>
      <c r="G80" s="51">
        <f t="shared" si="2"/>
        <v>0</v>
      </c>
      <c r="H80" s="51">
        <f t="shared" si="3"/>
        <v>0</v>
      </c>
    </row>
    <row r="81" spans="1:8" s="2" customFormat="1" ht="63" hidden="1">
      <c r="A81" s="12"/>
      <c r="B81" s="34" t="s">
        <v>262</v>
      </c>
      <c r="C81" s="35" t="s">
        <v>122</v>
      </c>
      <c r="D81" s="36">
        <v>553.5</v>
      </c>
      <c r="E81" s="36">
        <v>0</v>
      </c>
      <c r="F81" s="36">
        <v>0</v>
      </c>
      <c r="G81" s="51">
        <f t="shared" si="2"/>
        <v>0</v>
      </c>
      <c r="H81" s="51">
        <v>0</v>
      </c>
    </row>
    <row r="82" spans="1:8" s="2" customFormat="1" ht="31.5" hidden="1">
      <c r="A82" s="16"/>
      <c r="B82" s="34" t="s">
        <v>263</v>
      </c>
      <c r="C82" s="35" t="s">
        <v>117</v>
      </c>
      <c r="D82" s="36">
        <v>1500</v>
      </c>
      <c r="E82" s="36">
        <v>0</v>
      </c>
      <c r="F82" s="36">
        <v>0</v>
      </c>
      <c r="G82" s="51">
        <f t="shared" si="2"/>
        <v>0</v>
      </c>
      <c r="H82" s="51">
        <v>0</v>
      </c>
    </row>
    <row r="83" spans="1:8" s="2" customFormat="1" ht="47.25" hidden="1">
      <c r="A83" s="16"/>
      <c r="B83" s="34" t="s">
        <v>264</v>
      </c>
      <c r="C83" s="35" t="s">
        <v>118</v>
      </c>
      <c r="D83" s="36">
        <v>500</v>
      </c>
      <c r="E83" s="36">
        <v>100</v>
      </c>
      <c r="F83" s="36">
        <v>0</v>
      </c>
      <c r="G83" s="51">
        <f t="shared" si="2"/>
        <v>0</v>
      </c>
      <c r="H83" s="51">
        <f t="shared" si="3"/>
        <v>0</v>
      </c>
    </row>
    <row r="84" spans="1:8" s="2" customFormat="1" ht="31.5" hidden="1">
      <c r="A84" s="16"/>
      <c r="B84" s="37" t="s">
        <v>265</v>
      </c>
      <c r="C84" s="35" t="s">
        <v>266</v>
      </c>
      <c r="D84" s="36">
        <v>600</v>
      </c>
      <c r="E84" s="36">
        <v>200</v>
      </c>
      <c r="F84" s="36">
        <v>0</v>
      </c>
      <c r="G84" s="51">
        <f t="shared" si="2"/>
        <v>0</v>
      </c>
      <c r="H84" s="51">
        <f t="shared" si="3"/>
        <v>0</v>
      </c>
    </row>
    <row r="85" spans="1:8" s="2" customFormat="1" ht="31.5" hidden="1">
      <c r="A85" s="16"/>
      <c r="B85" s="34" t="s">
        <v>146</v>
      </c>
      <c r="C85" s="35" t="s">
        <v>145</v>
      </c>
      <c r="D85" s="36">
        <v>300</v>
      </c>
      <c r="E85" s="36">
        <v>0</v>
      </c>
      <c r="F85" s="36">
        <v>0</v>
      </c>
      <c r="G85" s="51">
        <f t="shared" si="2"/>
        <v>0</v>
      </c>
      <c r="H85" s="51">
        <v>0</v>
      </c>
    </row>
    <row r="86" spans="1:8" s="2" customFormat="1" ht="47.25" hidden="1">
      <c r="A86" s="16"/>
      <c r="B86" s="34" t="s">
        <v>267</v>
      </c>
      <c r="C86" s="35" t="s">
        <v>217</v>
      </c>
      <c r="D86" s="36">
        <v>450</v>
      </c>
      <c r="E86" s="36">
        <v>0</v>
      </c>
      <c r="F86" s="36">
        <v>0</v>
      </c>
      <c r="G86" s="51">
        <f t="shared" si="2"/>
        <v>0</v>
      </c>
      <c r="H86" s="51">
        <v>0</v>
      </c>
    </row>
    <row r="87" spans="1:8" s="2" customFormat="1" ht="31.5" hidden="1">
      <c r="A87" s="16"/>
      <c r="B87" s="34" t="s">
        <v>219</v>
      </c>
      <c r="C87" s="35" t="s">
        <v>218</v>
      </c>
      <c r="D87" s="36">
        <v>1500</v>
      </c>
      <c r="E87" s="36">
        <v>0</v>
      </c>
      <c r="F87" s="36">
        <v>0</v>
      </c>
      <c r="G87" s="51">
        <f t="shared" si="2"/>
        <v>0</v>
      </c>
      <c r="H87" s="51">
        <v>0</v>
      </c>
    </row>
    <row r="88" spans="1:8" s="2" customFormat="1" ht="126" hidden="1">
      <c r="A88" s="16"/>
      <c r="B88" s="34" t="s">
        <v>268</v>
      </c>
      <c r="C88" s="35" t="s">
        <v>220</v>
      </c>
      <c r="D88" s="36">
        <v>1000</v>
      </c>
      <c r="E88" s="36">
        <v>0</v>
      </c>
      <c r="F88" s="36">
        <v>0</v>
      </c>
      <c r="G88" s="51">
        <f t="shared" si="2"/>
        <v>0</v>
      </c>
      <c r="H88" s="51">
        <v>0</v>
      </c>
    </row>
    <row r="89" spans="1:8" s="2" customFormat="1" ht="126" hidden="1">
      <c r="A89" s="23"/>
      <c r="B89" s="39" t="s">
        <v>268</v>
      </c>
      <c r="C89" s="35" t="s">
        <v>221</v>
      </c>
      <c r="D89" s="36">
        <v>9000</v>
      </c>
      <c r="E89" s="36">
        <v>0</v>
      </c>
      <c r="F89" s="36">
        <v>0</v>
      </c>
      <c r="G89" s="51">
        <f t="shared" si="2"/>
        <v>0</v>
      </c>
      <c r="H89" s="51">
        <v>0</v>
      </c>
    </row>
    <row r="90" spans="1:8" s="2" customFormat="1" ht="63" hidden="1">
      <c r="A90" s="23"/>
      <c r="B90" s="40" t="s">
        <v>100</v>
      </c>
      <c r="C90" s="35" t="s">
        <v>222</v>
      </c>
      <c r="D90" s="36">
        <f>D91</f>
        <v>0</v>
      </c>
      <c r="E90" s="36">
        <f>E91</f>
        <v>0</v>
      </c>
      <c r="F90" s="36">
        <f>F91</f>
        <v>0</v>
      </c>
      <c r="G90" s="51" t="e">
        <f t="shared" si="2"/>
        <v>#DIV/0!</v>
      </c>
      <c r="H90" s="51" t="e">
        <f t="shared" si="3"/>
        <v>#DIV/0!</v>
      </c>
    </row>
    <row r="91" spans="1:8" s="2" customFormat="1" ht="63" hidden="1">
      <c r="A91" s="23"/>
      <c r="B91" s="39" t="s">
        <v>224</v>
      </c>
      <c r="C91" s="35" t="s">
        <v>223</v>
      </c>
      <c r="D91" s="36"/>
      <c r="E91" s="36"/>
      <c r="F91" s="36"/>
      <c r="G91" s="51" t="e">
        <f t="shared" si="2"/>
        <v>#DIV/0!</v>
      </c>
      <c r="H91" s="51" t="e">
        <f t="shared" si="3"/>
        <v>#DIV/0!</v>
      </c>
    </row>
    <row r="92" spans="1:8" s="2" customFormat="1" ht="39" hidden="1" customHeight="1">
      <c r="A92" s="23"/>
      <c r="B92" s="40" t="s">
        <v>306</v>
      </c>
      <c r="C92" s="35" t="s">
        <v>225</v>
      </c>
      <c r="D92" s="36">
        <f>SUM(D93:D95)</f>
        <v>650</v>
      </c>
      <c r="E92" s="36">
        <f>SUM(E93:E95)</f>
        <v>72</v>
      </c>
      <c r="F92" s="36">
        <f>SUM(F93:F95)</f>
        <v>71.5</v>
      </c>
      <c r="G92" s="51">
        <f t="shared" si="2"/>
        <v>0.11</v>
      </c>
      <c r="H92" s="51">
        <f t="shared" si="3"/>
        <v>0.99305555555555558</v>
      </c>
    </row>
    <row r="93" spans="1:8" s="2" customFormat="1" ht="110.25" hidden="1">
      <c r="A93" s="23"/>
      <c r="B93" s="39" t="s">
        <v>269</v>
      </c>
      <c r="C93" s="35" t="s">
        <v>114</v>
      </c>
      <c r="D93" s="36">
        <v>350</v>
      </c>
      <c r="E93" s="36">
        <v>72</v>
      </c>
      <c r="F93" s="36">
        <v>71.5</v>
      </c>
      <c r="G93" s="51">
        <f t="shared" si="2"/>
        <v>0.20428571428571429</v>
      </c>
      <c r="H93" s="51">
        <f t="shared" si="3"/>
        <v>0.99305555555555558</v>
      </c>
    </row>
    <row r="94" spans="1:8" s="2" customFormat="1" ht="47.25" hidden="1">
      <c r="A94" s="23"/>
      <c r="B94" s="39" t="s">
        <v>116</v>
      </c>
      <c r="C94" s="35" t="s">
        <v>115</v>
      </c>
      <c r="D94" s="36">
        <v>300</v>
      </c>
      <c r="E94" s="36">
        <v>0</v>
      </c>
      <c r="F94" s="36">
        <v>0</v>
      </c>
      <c r="G94" s="51">
        <f t="shared" si="2"/>
        <v>0</v>
      </c>
      <c r="H94" s="51">
        <v>0</v>
      </c>
    </row>
    <row r="95" spans="1:8" s="2" customFormat="1" ht="47.25" hidden="1">
      <c r="A95" s="23"/>
      <c r="B95" s="34" t="s">
        <v>270</v>
      </c>
      <c r="C95" s="35" t="s">
        <v>226</v>
      </c>
      <c r="D95" s="36"/>
      <c r="E95" s="36"/>
      <c r="F95" s="36"/>
      <c r="G95" s="51" t="e">
        <f t="shared" si="2"/>
        <v>#DIV/0!</v>
      </c>
      <c r="H95" s="51" t="e">
        <f t="shared" si="3"/>
        <v>#DIV/0!</v>
      </c>
    </row>
    <row r="96" spans="1:8" s="2" customFormat="1" ht="47.25" hidden="1">
      <c r="A96" s="23"/>
      <c r="B96" s="34" t="s">
        <v>200</v>
      </c>
      <c r="C96" s="35" t="s">
        <v>147</v>
      </c>
      <c r="D96" s="36">
        <f>D97</f>
        <v>0</v>
      </c>
      <c r="E96" s="36">
        <f>E97</f>
        <v>0</v>
      </c>
      <c r="F96" s="36">
        <f>F97</f>
        <v>0</v>
      </c>
      <c r="G96" s="51" t="e">
        <f t="shared" si="2"/>
        <v>#DIV/0!</v>
      </c>
      <c r="H96" s="51" t="e">
        <f t="shared" si="3"/>
        <v>#DIV/0!</v>
      </c>
    </row>
    <row r="97" spans="1:8" ht="31.5" hidden="1">
      <c r="A97" s="23"/>
      <c r="B97" s="34" t="s">
        <v>149</v>
      </c>
      <c r="C97" s="35" t="s">
        <v>148</v>
      </c>
      <c r="D97" s="36"/>
      <c r="E97" s="36"/>
      <c r="F97" s="36">
        <v>0</v>
      </c>
      <c r="G97" s="51" t="e">
        <f t="shared" si="2"/>
        <v>#DIV/0!</v>
      </c>
      <c r="H97" s="51" t="e">
        <f t="shared" si="3"/>
        <v>#DIV/0!</v>
      </c>
    </row>
    <row r="98" spans="1:8" ht="31.5">
      <c r="A98" s="12" t="s">
        <v>26</v>
      </c>
      <c r="B98" s="30" t="s">
        <v>317</v>
      </c>
      <c r="C98" s="35"/>
      <c r="D98" s="32">
        <f>D99</f>
        <v>150</v>
      </c>
      <c r="E98" s="32">
        <f>E99</f>
        <v>36.200000000000003</v>
      </c>
      <c r="F98" s="32">
        <f>F99</f>
        <v>36</v>
      </c>
      <c r="G98" s="51">
        <f t="shared" si="2"/>
        <v>0.24</v>
      </c>
      <c r="H98" s="51">
        <f t="shared" si="3"/>
        <v>0.99447513812154686</v>
      </c>
    </row>
    <row r="99" spans="1:8" ht="31.5" hidden="1">
      <c r="A99" s="16"/>
      <c r="B99" s="34" t="s">
        <v>47</v>
      </c>
      <c r="C99" s="35" t="s">
        <v>73</v>
      </c>
      <c r="D99" s="36">
        <v>150</v>
      </c>
      <c r="E99" s="36">
        <v>36.200000000000003</v>
      </c>
      <c r="F99" s="36">
        <v>36</v>
      </c>
      <c r="G99" s="51">
        <f t="shared" si="2"/>
        <v>0.24</v>
      </c>
      <c r="H99" s="51">
        <f t="shared" si="3"/>
        <v>0.99447513812154686</v>
      </c>
    </row>
    <row r="100" spans="1:8" ht="63" hidden="1">
      <c r="A100" s="16"/>
      <c r="B100" s="34" t="s">
        <v>156</v>
      </c>
      <c r="C100" s="35" t="s">
        <v>155</v>
      </c>
      <c r="D100" s="36"/>
      <c r="E100" s="36"/>
      <c r="F100" s="36"/>
      <c r="G100" s="51" t="e">
        <f t="shared" si="2"/>
        <v>#DIV/0!</v>
      </c>
      <c r="H100" s="51" t="e">
        <f t="shared" si="3"/>
        <v>#DIV/0!</v>
      </c>
    </row>
    <row r="101" spans="1:8" s="3" customFormat="1" ht="31.5">
      <c r="A101" s="16" t="s">
        <v>27</v>
      </c>
      <c r="B101" s="46" t="s">
        <v>12</v>
      </c>
      <c r="C101" s="47"/>
      <c r="D101" s="48">
        <f>D102+D107+D116</f>
        <v>116745.5</v>
      </c>
      <c r="E101" s="48">
        <f>E102+E107+E116</f>
        <v>86944.3</v>
      </c>
      <c r="F101" s="48">
        <f>F102+F107+F116</f>
        <v>80302.400000000009</v>
      </c>
      <c r="G101" s="50">
        <f t="shared" si="2"/>
        <v>0.68784150138549249</v>
      </c>
      <c r="H101" s="50">
        <f t="shared" si="3"/>
        <v>0.9236074130219003</v>
      </c>
    </row>
    <row r="102" spans="1:8" ht="18.75">
      <c r="A102" s="12" t="s">
        <v>28</v>
      </c>
      <c r="B102" s="30" t="s">
        <v>314</v>
      </c>
      <c r="C102" s="31"/>
      <c r="D102" s="32">
        <f>D105+D104+D103+D106</f>
        <v>840</v>
      </c>
      <c r="E102" s="32">
        <f>E105+E104+E103+E106</f>
        <v>197.70000000000002</v>
      </c>
      <c r="F102" s="32">
        <f>F105+F104+F103+F106</f>
        <v>171.4</v>
      </c>
      <c r="G102" s="51">
        <f t="shared" ref="G102:G166" si="4">F102/D102</f>
        <v>0.20404761904761906</v>
      </c>
      <c r="H102" s="51">
        <f t="shared" ref="H102:H166" si="5">F102/E102</f>
        <v>0.86697015680323719</v>
      </c>
    </row>
    <row r="103" spans="1:8" ht="63" hidden="1">
      <c r="A103" s="16"/>
      <c r="B103" s="34" t="s">
        <v>69</v>
      </c>
      <c r="C103" s="35" t="s">
        <v>70</v>
      </c>
      <c r="D103" s="36">
        <v>690</v>
      </c>
      <c r="E103" s="36">
        <v>171.4</v>
      </c>
      <c r="F103" s="36">
        <v>171.4</v>
      </c>
      <c r="G103" s="51">
        <f t="shared" si="4"/>
        <v>0.24840579710144928</v>
      </c>
      <c r="H103" s="51">
        <f t="shared" si="5"/>
        <v>1</v>
      </c>
    </row>
    <row r="104" spans="1:8" s="2" customFormat="1" ht="63" hidden="1">
      <c r="A104" s="12"/>
      <c r="B104" s="34" t="s">
        <v>97</v>
      </c>
      <c r="C104" s="35" t="s">
        <v>96</v>
      </c>
      <c r="D104" s="36"/>
      <c r="E104" s="36"/>
      <c r="F104" s="36"/>
      <c r="G104" s="51" t="e">
        <f t="shared" si="4"/>
        <v>#DIV/0!</v>
      </c>
      <c r="H104" s="51" t="e">
        <f t="shared" si="5"/>
        <v>#DIV/0!</v>
      </c>
    </row>
    <row r="105" spans="1:8" s="2" customFormat="1" ht="31.5" hidden="1">
      <c r="A105" s="16"/>
      <c r="B105" s="34" t="s">
        <v>59</v>
      </c>
      <c r="C105" s="35" t="s">
        <v>71</v>
      </c>
      <c r="D105" s="36">
        <v>150</v>
      </c>
      <c r="E105" s="36">
        <v>26.3</v>
      </c>
      <c r="F105" s="36">
        <v>0</v>
      </c>
      <c r="G105" s="51">
        <f t="shared" si="4"/>
        <v>0</v>
      </c>
      <c r="H105" s="51">
        <f t="shared" si="5"/>
        <v>0</v>
      </c>
    </row>
    <row r="106" spans="1:8" s="2" customFormat="1" ht="47.25" hidden="1">
      <c r="A106" s="16"/>
      <c r="B106" s="34" t="s">
        <v>111</v>
      </c>
      <c r="C106" s="35" t="s">
        <v>110</v>
      </c>
      <c r="D106" s="36"/>
      <c r="E106" s="36"/>
      <c r="F106" s="36"/>
      <c r="G106" s="51" t="e">
        <f t="shared" si="4"/>
        <v>#DIV/0!</v>
      </c>
      <c r="H106" s="51" t="e">
        <f t="shared" si="5"/>
        <v>#DIV/0!</v>
      </c>
    </row>
    <row r="107" spans="1:8" s="2" customFormat="1" ht="18.75">
      <c r="A107" s="12" t="s">
        <v>29</v>
      </c>
      <c r="B107" s="30" t="s">
        <v>271</v>
      </c>
      <c r="C107" s="31"/>
      <c r="D107" s="32">
        <f>D108</f>
        <v>350</v>
      </c>
      <c r="E107" s="32">
        <f>E108</f>
        <v>61.3</v>
      </c>
      <c r="F107" s="32">
        <f>F108</f>
        <v>0</v>
      </c>
      <c r="G107" s="51">
        <f t="shared" si="4"/>
        <v>0</v>
      </c>
      <c r="H107" s="51">
        <f t="shared" si="5"/>
        <v>0</v>
      </c>
    </row>
    <row r="108" spans="1:8" ht="39" hidden="1" customHeight="1">
      <c r="A108" s="24"/>
      <c r="B108" s="33" t="s">
        <v>85</v>
      </c>
      <c r="C108" s="35" t="s">
        <v>75</v>
      </c>
      <c r="D108" s="36">
        <f>SUM(D109:D113)</f>
        <v>350</v>
      </c>
      <c r="E108" s="36">
        <f>SUM(E109:E113)</f>
        <v>61.3</v>
      </c>
      <c r="F108" s="36">
        <f>SUM(F109:F113)</f>
        <v>0</v>
      </c>
      <c r="G108" s="51">
        <f t="shared" si="4"/>
        <v>0</v>
      </c>
      <c r="H108" s="51">
        <f t="shared" si="5"/>
        <v>0</v>
      </c>
    </row>
    <row r="109" spans="1:8" s="2" customFormat="1" ht="31.5" hidden="1">
      <c r="A109" s="24"/>
      <c r="B109" s="34" t="s">
        <v>228</v>
      </c>
      <c r="C109" s="35" t="s">
        <v>227</v>
      </c>
      <c r="D109" s="36">
        <v>350</v>
      </c>
      <c r="E109" s="36">
        <v>61.3</v>
      </c>
      <c r="F109" s="36">
        <v>0</v>
      </c>
      <c r="G109" s="51">
        <f t="shared" si="4"/>
        <v>0</v>
      </c>
      <c r="H109" s="51">
        <f t="shared" si="5"/>
        <v>0</v>
      </c>
    </row>
    <row r="110" spans="1:8" s="2" customFormat="1" ht="31.5" hidden="1">
      <c r="A110" s="24"/>
      <c r="B110" s="34" t="s">
        <v>230</v>
      </c>
      <c r="C110" s="35" t="s">
        <v>229</v>
      </c>
      <c r="D110" s="36"/>
      <c r="E110" s="36"/>
      <c r="F110" s="36"/>
      <c r="G110" s="51" t="e">
        <f t="shared" si="4"/>
        <v>#DIV/0!</v>
      </c>
      <c r="H110" s="51" t="e">
        <f t="shared" si="5"/>
        <v>#DIV/0!</v>
      </c>
    </row>
    <row r="111" spans="1:8" s="2" customFormat="1" ht="31.5" hidden="1">
      <c r="A111" s="24"/>
      <c r="B111" s="34" t="s">
        <v>231</v>
      </c>
      <c r="C111" s="35" t="s">
        <v>232</v>
      </c>
      <c r="D111" s="36"/>
      <c r="E111" s="36"/>
      <c r="F111" s="36"/>
      <c r="G111" s="51" t="e">
        <f t="shared" si="4"/>
        <v>#DIV/0!</v>
      </c>
      <c r="H111" s="51" t="e">
        <f t="shared" si="5"/>
        <v>#DIV/0!</v>
      </c>
    </row>
    <row r="112" spans="1:8" s="2" customFormat="1" ht="47.25" hidden="1">
      <c r="A112" s="24"/>
      <c r="B112" s="34" t="s">
        <v>234</v>
      </c>
      <c r="C112" s="35" t="s">
        <v>233</v>
      </c>
      <c r="D112" s="36"/>
      <c r="E112" s="36"/>
      <c r="F112" s="36"/>
      <c r="G112" s="51" t="e">
        <f t="shared" si="4"/>
        <v>#DIV/0!</v>
      </c>
      <c r="H112" s="51" t="e">
        <f t="shared" si="5"/>
        <v>#DIV/0!</v>
      </c>
    </row>
    <row r="113" spans="1:8" s="2" customFormat="1" ht="31.5" hidden="1">
      <c r="A113" s="24"/>
      <c r="B113" s="34" t="s">
        <v>236</v>
      </c>
      <c r="C113" s="35" t="s">
        <v>235</v>
      </c>
      <c r="D113" s="36"/>
      <c r="E113" s="36"/>
      <c r="F113" s="36"/>
      <c r="G113" s="51" t="e">
        <f t="shared" si="4"/>
        <v>#DIV/0!</v>
      </c>
      <c r="H113" s="51" t="e">
        <f t="shared" si="5"/>
        <v>#DIV/0!</v>
      </c>
    </row>
    <row r="114" spans="1:8" s="2" customFormat="1" ht="18.75" hidden="1">
      <c r="A114" s="24"/>
      <c r="B114" s="34" t="s">
        <v>181</v>
      </c>
      <c r="C114" s="41" t="s">
        <v>179</v>
      </c>
      <c r="D114" s="36"/>
      <c r="E114" s="36"/>
      <c r="F114" s="36"/>
      <c r="G114" s="51" t="e">
        <f t="shared" si="4"/>
        <v>#DIV/0!</v>
      </c>
      <c r="H114" s="51" t="e">
        <f t="shared" si="5"/>
        <v>#DIV/0!</v>
      </c>
    </row>
    <row r="115" spans="1:8" s="2" customFormat="1" ht="63" hidden="1">
      <c r="A115" s="24"/>
      <c r="B115" s="34" t="s">
        <v>182</v>
      </c>
      <c r="C115" s="41" t="s">
        <v>180</v>
      </c>
      <c r="D115" s="36"/>
      <c r="E115" s="36"/>
      <c r="F115" s="36"/>
      <c r="G115" s="51" t="e">
        <f t="shared" si="4"/>
        <v>#DIV/0!</v>
      </c>
      <c r="H115" s="51" t="e">
        <f t="shared" si="5"/>
        <v>#DIV/0!</v>
      </c>
    </row>
    <row r="116" spans="1:8" s="2" customFormat="1" ht="18.75">
      <c r="A116" s="12" t="s">
        <v>13</v>
      </c>
      <c r="B116" s="30" t="s">
        <v>272</v>
      </c>
      <c r="C116" s="35"/>
      <c r="D116" s="32">
        <f>D117+D143+D154</f>
        <v>115555.5</v>
      </c>
      <c r="E116" s="32">
        <f>E117+E143+E154</f>
        <v>86685.3</v>
      </c>
      <c r="F116" s="32">
        <f>F117+F143+F154</f>
        <v>80131.000000000015</v>
      </c>
      <c r="G116" s="51">
        <f t="shared" si="4"/>
        <v>0.69344167953926916</v>
      </c>
      <c r="H116" s="51">
        <f t="shared" si="5"/>
        <v>0.92438971774914558</v>
      </c>
    </row>
    <row r="117" spans="1:8" s="2" customFormat="1" ht="47.25" hidden="1">
      <c r="A117" s="16"/>
      <c r="B117" s="33" t="s">
        <v>307</v>
      </c>
      <c r="C117" s="31" t="s">
        <v>138</v>
      </c>
      <c r="D117" s="32">
        <f>SUM(D118:D139)</f>
        <v>29560</v>
      </c>
      <c r="E117" s="32">
        <f>SUM(E118:E139)</f>
        <v>11591.599999999999</v>
      </c>
      <c r="F117" s="32">
        <f>SUM(F118:F139)</f>
        <v>9553.1</v>
      </c>
      <c r="G117" s="51">
        <f t="shared" si="4"/>
        <v>0.3231765899864682</v>
      </c>
      <c r="H117" s="51">
        <f t="shared" si="5"/>
        <v>0.82413989440629432</v>
      </c>
    </row>
    <row r="118" spans="1:8" ht="31.5" hidden="1">
      <c r="A118" s="23"/>
      <c r="B118" s="34" t="s">
        <v>191</v>
      </c>
      <c r="C118" s="42" t="s">
        <v>183</v>
      </c>
      <c r="D118" s="36">
        <v>250</v>
      </c>
      <c r="E118" s="36">
        <v>0</v>
      </c>
      <c r="F118" s="36">
        <v>0</v>
      </c>
      <c r="G118" s="51">
        <f t="shared" si="4"/>
        <v>0</v>
      </c>
      <c r="H118" s="51">
        <v>0</v>
      </c>
    </row>
    <row r="119" spans="1:8" s="2" customFormat="1" ht="31.5" hidden="1">
      <c r="A119" s="23"/>
      <c r="B119" s="34" t="s">
        <v>192</v>
      </c>
      <c r="C119" s="42" t="s">
        <v>184</v>
      </c>
      <c r="D119" s="36">
        <v>300</v>
      </c>
      <c r="E119" s="36">
        <v>210</v>
      </c>
      <c r="F119" s="36">
        <v>210</v>
      </c>
      <c r="G119" s="51">
        <f t="shared" si="4"/>
        <v>0.7</v>
      </c>
      <c r="H119" s="51">
        <f t="shared" si="5"/>
        <v>1</v>
      </c>
    </row>
    <row r="120" spans="1:8" s="2" customFormat="1" ht="31.5" hidden="1">
      <c r="A120" s="23"/>
      <c r="B120" s="34" t="s">
        <v>124</v>
      </c>
      <c r="C120" s="42" t="s">
        <v>123</v>
      </c>
      <c r="D120" s="36">
        <v>200</v>
      </c>
      <c r="E120" s="36">
        <v>131</v>
      </c>
      <c r="F120" s="36">
        <v>130.80000000000001</v>
      </c>
      <c r="G120" s="51">
        <f t="shared" si="4"/>
        <v>0.65400000000000003</v>
      </c>
      <c r="H120" s="51">
        <f t="shared" si="5"/>
        <v>0.99847328244274813</v>
      </c>
    </row>
    <row r="121" spans="1:8" s="2" customFormat="1" ht="18.75" hidden="1">
      <c r="A121" s="23"/>
      <c r="B121" s="34" t="s">
        <v>126</v>
      </c>
      <c r="C121" s="42" t="s">
        <v>125</v>
      </c>
      <c r="D121" s="36">
        <v>700</v>
      </c>
      <c r="E121" s="36">
        <v>0</v>
      </c>
      <c r="F121" s="36">
        <v>0</v>
      </c>
      <c r="G121" s="51">
        <f t="shared" si="4"/>
        <v>0</v>
      </c>
      <c r="H121" s="51">
        <v>0</v>
      </c>
    </row>
    <row r="122" spans="1:8" s="2" customFormat="1" ht="18.75" hidden="1">
      <c r="A122" s="23"/>
      <c r="B122" s="34" t="s">
        <v>140</v>
      </c>
      <c r="C122" s="42" t="s">
        <v>139</v>
      </c>
      <c r="D122" s="36">
        <v>300</v>
      </c>
      <c r="E122" s="36">
        <v>0</v>
      </c>
      <c r="F122" s="36">
        <v>0</v>
      </c>
      <c r="G122" s="51">
        <f t="shared" si="4"/>
        <v>0</v>
      </c>
      <c r="H122" s="51">
        <v>0</v>
      </c>
    </row>
    <row r="123" spans="1:8" s="2" customFormat="1" ht="18.75" hidden="1">
      <c r="A123" s="23"/>
      <c r="B123" s="34" t="s">
        <v>142</v>
      </c>
      <c r="C123" s="42" t="s">
        <v>141</v>
      </c>
      <c r="D123" s="36">
        <v>30</v>
      </c>
      <c r="E123" s="36">
        <v>0</v>
      </c>
      <c r="F123" s="36">
        <v>0</v>
      </c>
      <c r="G123" s="51">
        <f t="shared" si="4"/>
        <v>0</v>
      </c>
      <c r="H123" s="51">
        <v>0</v>
      </c>
    </row>
    <row r="124" spans="1:8" s="2" customFormat="1" ht="18.75" hidden="1">
      <c r="A124" s="23"/>
      <c r="B124" s="34" t="s">
        <v>273</v>
      </c>
      <c r="C124" s="42" t="s">
        <v>274</v>
      </c>
      <c r="D124" s="36">
        <v>1870</v>
      </c>
      <c r="E124" s="36">
        <v>1870</v>
      </c>
      <c r="F124" s="36">
        <v>0</v>
      </c>
      <c r="G124" s="51">
        <f t="shared" si="4"/>
        <v>0</v>
      </c>
      <c r="H124" s="51">
        <f t="shared" si="5"/>
        <v>0</v>
      </c>
    </row>
    <row r="125" spans="1:8" s="2" customFormat="1" ht="31.5" hidden="1">
      <c r="A125" s="23"/>
      <c r="B125" s="34" t="s">
        <v>128</v>
      </c>
      <c r="C125" s="42" t="s">
        <v>127</v>
      </c>
      <c r="D125" s="36">
        <v>16100</v>
      </c>
      <c r="E125" s="36">
        <v>7200.6</v>
      </c>
      <c r="F125" s="36">
        <v>7195.3</v>
      </c>
      <c r="G125" s="51">
        <f t="shared" si="4"/>
        <v>0.44691304347826089</v>
      </c>
      <c r="H125" s="51">
        <f t="shared" si="5"/>
        <v>0.99926395022637005</v>
      </c>
    </row>
    <row r="126" spans="1:8" s="2" customFormat="1" ht="31.5" hidden="1">
      <c r="A126" s="23"/>
      <c r="B126" s="34" t="s">
        <v>130</v>
      </c>
      <c r="C126" s="42" t="s">
        <v>129</v>
      </c>
      <c r="D126" s="36"/>
      <c r="E126" s="36"/>
      <c r="F126" s="36"/>
      <c r="G126" s="51" t="e">
        <f t="shared" si="4"/>
        <v>#DIV/0!</v>
      </c>
      <c r="H126" s="51" t="e">
        <f t="shared" si="5"/>
        <v>#DIV/0!</v>
      </c>
    </row>
    <row r="127" spans="1:8" s="2" customFormat="1" ht="18.75" hidden="1">
      <c r="A127" s="23"/>
      <c r="B127" s="34" t="s">
        <v>132</v>
      </c>
      <c r="C127" s="42" t="s">
        <v>131</v>
      </c>
      <c r="D127" s="36">
        <v>100</v>
      </c>
      <c r="E127" s="36">
        <v>45.8</v>
      </c>
      <c r="F127" s="36">
        <v>45.8</v>
      </c>
      <c r="G127" s="51">
        <f t="shared" si="4"/>
        <v>0.45799999999999996</v>
      </c>
      <c r="H127" s="51">
        <f t="shared" si="5"/>
        <v>1</v>
      </c>
    </row>
    <row r="128" spans="1:8" s="2" customFormat="1" ht="31.5" hidden="1">
      <c r="A128" s="23"/>
      <c r="B128" s="34" t="s">
        <v>134</v>
      </c>
      <c r="C128" s="42" t="s">
        <v>133</v>
      </c>
      <c r="D128" s="36">
        <v>5100</v>
      </c>
      <c r="E128" s="36">
        <v>1454.9</v>
      </c>
      <c r="F128" s="36">
        <v>1454.9</v>
      </c>
      <c r="G128" s="51">
        <f t="shared" si="4"/>
        <v>0.28527450980392161</v>
      </c>
      <c r="H128" s="51">
        <f t="shared" si="5"/>
        <v>1</v>
      </c>
    </row>
    <row r="129" spans="1:8" s="2" customFormat="1" ht="47.25" hidden="1">
      <c r="A129" s="23"/>
      <c r="B129" s="34" t="s">
        <v>193</v>
      </c>
      <c r="C129" s="42" t="s">
        <v>135</v>
      </c>
      <c r="D129" s="36">
        <v>1600</v>
      </c>
      <c r="E129" s="36">
        <v>649.29999999999995</v>
      </c>
      <c r="F129" s="36">
        <v>516.29999999999995</v>
      </c>
      <c r="G129" s="51">
        <f t="shared" si="4"/>
        <v>0.32268749999999996</v>
      </c>
      <c r="H129" s="51">
        <f t="shared" si="5"/>
        <v>0.79516402279377785</v>
      </c>
    </row>
    <row r="130" spans="1:8" s="2" customFormat="1" ht="31.5" hidden="1">
      <c r="A130" s="23"/>
      <c r="B130" s="34" t="s">
        <v>137</v>
      </c>
      <c r="C130" s="42" t="s">
        <v>136</v>
      </c>
      <c r="D130" s="36">
        <v>100</v>
      </c>
      <c r="E130" s="36">
        <v>30</v>
      </c>
      <c r="F130" s="36">
        <v>0</v>
      </c>
      <c r="G130" s="51">
        <f t="shared" si="4"/>
        <v>0</v>
      </c>
      <c r="H130" s="51">
        <f t="shared" si="5"/>
        <v>0</v>
      </c>
    </row>
    <row r="131" spans="1:8" s="2" customFormat="1" ht="31.5" hidden="1">
      <c r="A131" s="23"/>
      <c r="B131" s="34" t="s">
        <v>165</v>
      </c>
      <c r="C131" s="42" t="s">
        <v>164</v>
      </c>
      <c r="D131" s="36">
        <v>90</v>
      </c>
      <c r="E131" s="36">
        <v>0</v>
      </c>
      <c r="F131" s="36">
        <v>0</v>
      </c>
      <c r="G131" s="51">
        <f t="shared" si="4"/>
        <v>0</v>
      </c>
      <c r="H131" s="51">
        <v>0</v>
      </c>
    </row>
    <row r="132" spans="1:8" s="2" customFormat="1" ht="18.75" hidden="1">
      <c r="A132" s="23"/>
      <c r="B132" s="34" t="s">
        <v>194</v>
      </c>
      <c r="C132" s="42" t="s">
        <v>185</v>
      </c>
      <c r="D132" s="36">
        <v>1000</v>
      </c>
      <c r="E132" s="36">
        <v>0</v>
      </c>
      <c r="F132" s="36">
        <v>0</v>
      </c>
      <c r="G132" s="51">
        <f t="shared" si="4"/>
        <v>0</v>
      </c>
      <c r="H132" s="51">
        <v>0</v>
      </c>
    </row>
    <row r="133" spans="1:8" s="2" customFormat="1" ht="18.75" hidden="1">
      <c r="A133" s="23"/>
      <c r="B133" s="34" t="s">
        <v>195</v>
      </c>
      <c r="C133" s="42" t="s">
        <v>186</v>
      </c>
      <c r="D133" s="36">
        <v>900</v>
      </c>
      <c r="E133" s="36">
        <v>0</v>
      </c>
      <c r="F133" s="36">
        <v>0</v>
      </c>
      <c r="G133" s="51">
        <f t="shared" si="4"/>
        <v>0</v>
      </c>
      <c r="H133" s="51">
        <v>0</v>
      </c>
    </row>
    <row r="134" spans="1:8" s="2" customFormat="1" ht="18.75" hidden="1">
      <c r="A134" s="23"/>
      <c r="B134" s="34" t="s">
        <v>196</v>
      </c>
      <c r="C134" s="42" t="s">
        <v>187</v>
      </c>
      <c r="D134" s="36">
        <v>100</v>
      </c>
      <c r="E134" s="36">
        <v>0</v>
      </c>
      <c r="F134" s="36">
        <v>0</v>
      </c>
      <c r="G134" s="51">
        <f t="shared" si="4"/>
        <v>0</v>
      </c>
      <c r="H134" s="51">
        <v>0</v>
      </c>
    </row>
    <row r="135" spans="1:8" s="2" customFormat="1" ht="47.25" hidden="1">
      <c r="A135" s="23"/>
      <c r="B135" s="34" t="s">
        <v>197</v>
      </c>
      <c r="C135" s="42" t="s">
        <v>188</v>
      </c>
      <c r="D135" s="36"/>
      <c r="E135" s="36"/>
      <c r="F135" s="36"/>
      <c r="G135" s="51" t="e">
        <f t="shared" si="4"/>
        <v>#DIV/0!</v>
      </c>
      <c r="H135" s="51" t="e">
        <f t="shared" si="5"/>
        <v>#DIV/0!</v>
      </c>
    </row>
    <row r="136" spans="1:8" s="2" customFormat="1" ht="63" hidden="1">
      <c r="A136" s="23"/>
      <c r="B136" s="34" t="s">
        <v>275</v>
      </c>
      <c r="C136" s="42" t="s">
        <v>189</v>
      </c>
      <c r="D136" s="36">
        <v>150</v>
      </c>
      <c r="E136" s="36">
        <v>0</v>
      </c>
      <c r="F136" s="36">
        <v>0</v>
      </c>
      <c r="G136" s="51">
        <f t="shared" si="4"/>
        <v>0</v>
      </c>
      <c r="H136" s="51">
        <v>0</v>
      </c>
    </row>
    <row r="137" spans="1:8" s="2" customFormat="1" ht="31.5" hidden="1">
      <c r="A137" s="23"/>
      <c r="B137" s="34" t="s">
        <v>198</v>
      </c>
      <c r="C137" s="43" t="s">
        <v>190</v>
      </c>
      <c r="D137" s="32">
        <v>50</v>
      </c>
      <c r="E137" s="32">
        <v>0</v>
      </c>
      <c r="F137" s="32">
        <v>0</v>
      </c>
      <c r="G137" s="51">
        <f t="shared" si="4"/>
        <v>0</v>
      </c>
      <c r="H137" s="51">
        <v>0</v>
      </c>
    </row>
    <row r="138" spans="1:8" s="2" customFormat="1" ht="18.75" hidden="1">
      <c r="A138" s="23"/>
      <c r="B138" s="34" t="s">
        <v>144</v>
      </c>
      <c r="C138" s="43" t="s">
        <v>143</v>
      </c>
      <c r="D138" s="32">
        <v>150</v>
      </c>
      <c r="E138" s="32">
        <v>0</v>
      </c>
      <c r="F138" s="32">
        <v>0</v>
      </c>
      <c r="G138" s="51">
        <f t="shared" si="4"/>
        <v>0</v>
      </c>
      <c r="H138" s="51">
        <v>0</v>
      </c>
    </row>
    <row r="139" spans="1:8" s="2" customFormat="1" ht="47.25" hidden="1">
      <c r="A139" s="23"/>
      <c r="B139" s="34" t="s">
        <v>309</v>
      </c>
      <c r="C139" s="43"/>
      <c r="D139" s="32">
        <f>D140+D141+D142</f>
        <v>470</v>
      </c>
      <c r="E139" s="32">
        <f>E140+E141+E142</f>
        <v>0</v>
      </c>
      <c r="F139" s="32">
        <f>F140+F141+F142</f>
        <v>0</v>
      </c>
      <c r="G139" s="51">
        <f t="shared" si="4"/>
        <v>0</v>
      </c>
      <c r="H139" s="51">
        <v>0</v>
      </c>
    </row>
    <row r="140" spans="1:8" s="2" customFormat="1" ht="63" hidden="1">
      <c r="A140" s="23"/>
      <c r="B140" s="34" t="s">
        <v>276</v>
      </c>
      <c r="C140" s="43" t="s">
        <v>277</v>
      </c>
      <c r="D140" s="32">
        <v>240</v>
      </c>
      <c r="E140" s="32">
        <v>0</v>
      </c>
      <c r="F140" s="32">
        <v>0</v>
      </c>
      <c r="G140" s="51">
        <f t="shared" si="4"/>
        <v>0</v>
      </c>
      <c r="H140" s="51">
        <v>0</v>
      </c>
    </row>
    <row r="141" spans="1:8" s="2" customFormat="1" ht="63" hidden="1">
      <c r="A141" s="23"/>
      <c r="B141" s="34" t="s">
        <v>278</v>
      </c>
      <c r="C141" s="43" t="s">
        <v>279</v>
      </c>
      <c r="D141" s="32">
        <v>150</v>
      </c>
      <c r="E141" s="32">
        <v>0</v>
      </c>
      <c r="F141" s="32">
        <v>0</v>
      </c>
      <c r="G141" s="51">
        <f t="shared" si="4"/>
        <v>0</v>
      </c>
      <c r="H141" s="51">
        <v>0</v>
      </c>
    </row>
    <row r="142" spans="1:8" s="2" customFormat="1" ht="78.75" hidden="1">
      <c r="A142" s="23"/>
      <c r="B142" s="34" t="s">
        <v>280</v>
      </c>
      <c r="C142" s="43" t="s">
        <v>281</v>
      </c>
      <c r="D142" s="32">
        <v>80</v>
      </c>
      <c r="E142" s="32">
        <v>0</v>
      </c>
      <c r="F142" s="32">
        <v>0</v>
      </c>
      <c r="G142" s="51">
        <f t="shared" si="4"/>
        <v>0</v>
      </c>
      <c r="H142" s="51">
        <v>0</v>
      </c>
    </row>
    <row r="143" spans="1:8" s="2" customFormat="1" ht="47.25" hidden="1">
      <c r="A143" s="20"/>
      <c r="B143" s="33" t="s">
        <v>310</v>
      </c>
      <c r="C143" s="35" t="s">
        <v>101</v>
      </c>
      <c r="D143" s="32">
        <f>D147</f>
        <v>85300</v>
      </c>
      <c r="E143" s="32">
        <f>E147</f>
        <v>75065</v>
      </c>
      <c r="F143" s="32">
        <f>F147</f>
        <v>70572.100000000006</v>
      </c>
      <c r="G143" s="51">
        <f t="shared" si="4"/>
        <v>0.82733997655334124</v>
      </c>
      <c r="H143" s="51">
        <f t="shared" si="5"/>
        <v>0.94014653966562323</v>
      </c>
    </row>
    <row r="144" spans="1:8" s="2" customFormat="1" ht="78.75" hidden="1">
      <c r="A144" s="20"/>
      <c r="B144" s="34" t="s">
        <v>152</v>
      </c>
      <c r="C144" s="35" t="s">
        <v>151</v>
      </c>
      <c r="D144" s="32"/>
      <c r="E144" s="32"/>
      <c r="F144" s="32"/>
      <c r="G144" s="51" t="e">
        <f t="shared" si="4"/>
        <v>#DIV/0!</v>
      </c>
      <c r="H144" s="51" t="e">
        <f t="shared" si="5"/>
        <v>#DIV/0!</v>
      </c>
    </row>
    <row r="145" spans="1:8" s="2" customFormat="1" ht="63" hidden="1">
      <c r="A145" s="20"/>
      <c r="B145" s="34" t="s">
        <v>161</v>
      </c>
      <c r="C145" s="44" t="s">
        <v>150</v>
      </c>
      <c r="D145" s="32"/>
      <c r="E145" s="32"/>
      <c r="F145" s="32"/>
      <c r="G145" s="51" t="e">
        <f t="shared" si="4"/>
        <v>#DIV/0!</v>
      </c>
      <c r="H145" s="51" t="e">
        <f t="shared" si="5"/>
        <v>#DIV/0!</v>
      </c>
    </row>
    <row r="146" spans="1:8" s="2" customFormat="1" ht="63" hidden="1">
      <c r="A146" s="20"/>
      <c r="B146" s="34" t="s">
        <v>160</v>
      </c>
      <c r="C146" s="44" t="s">
        <v>150</v>
      </c>
      <c r="D146" s="32"/>
      <c r="E146" s="32"/>
      <c r="F146" s="32"/>
      <c r="G146" s="51" t="e">
        <f t="shared" si="4"/>
        <v>#DIV/0!</v>
      </c>
      <c r="H146" s="51" t="e">
        <f t="shared" si="5"/>
        <v>#DIV/0!</v>
      </c>
    </row>
    <row r="147" spans="1:8" s="2" customFormat="1" ht="47.25" hidden="1">
      <c r="A147" s="20"/>
      <c r="B147" s="33" t="s">
        <v>311</v>
      </c>
      <c r="C147" s="44">
        <v>8420000000</v>
      </c>
      <c r="D147" s="32">
        <f>D148+D149+D150+D158+D159+D153</f>
        <v>85300</v>
      </c>
      <c r="E147" s="32">
        <f>E148+E149+E150+E158+E159+E153</f>
        <v>75065</v>
      </c>
      <c r="F147" s="32">
        <f>F148+F149+F150+F158+F159+F153</f>
        <v>70572.100000000006</v>
      </c>
      <c r="G147" s="51">
        <f t="shared" si="4"/>
        <v>0.82733997655334124</v>
      </c>
      <c r="H147" s="51">
        <f t="shared" si="5"/>
        <v>0.94014653966562323</v>
      </c>
    </row>
    <row r="148" spans="1:8" s="2" customFormat="1" ht="78.75" hidden="1">
      <c r="A148" s="20"/>
      <c r="B148" s="34" t="s">
        <v>282</v>
      </c>
      <c r="C148" s="44" t="s">
        <v>283</v>
      </c>
      <c r="D148" s="32">
        <v>70000</v>
      </c>
      <c r="E148" s="32">
        <v>70000</v>
      </c>
      <c r="F148" s="32">
        <v>70000</v>
      </c>
      <c r="G148" s="51">
        <f t="shared" si="4"/>
        <v>1</v>
      </c>
      <c r="H148" s="51">
        <f t="shared" si="5"/>
        <v>1</v>
      </c>
    </row>
    <row r="149" spans="1:8" s="2" customFormat="1" ht="141.75" hidden="1">
      <c r="A149" s="20"/>
      <c r="B149" s="34" t="s">
        <v>284</v>
      </c>
      <c r="C149" s="44" t="s">
        <v>285</v>
      </c>
      <c r="D149" s="32">
        <v>12300</v>
      </c>
      <c r="E149" s="32">
        <v>4940</v>
      </c>
      <c r="F149" s="32">
        <v>572.1</v>
      </c>
      <c r="G149" s="51">
        <f t="shared" si="4"/>
        <v>4.6512195121951219E-2</v>
      </c>
      <c r="H149" s="51">
        <f t="shared" si="5"/>
        <v>0.11580971659919029</v>
      </c>
    </row>
    <row r="150" spans="1:8" s="2" customFormat="1" ht="63" hidden="1">
      <c r="A150" s="20"/>
      <c r="B150" s="34" t="s">
        <v>199</v>
      </c>
      <c r="C150" s="44" t="s">
        <v>157</v>
      </c>
      <c r="D150" s="36">
        <f>SUM(D151:D152)</f>
        <v>3000</v>
      </c>
      <c r="E150" s="36">
        <v>125</v>
      </c>
      <c r="F150" s="36">
        <f>SUM(F151:F152)</f>
        <v>0</v>
      </c>
      <c r="G150" s="51">
        <f t="shared" si="4"/>
        <v>0</v>
      </c>
      <c r="H150" s="51">
        <f t="shared" si="5"/>
        <v>0</v>
      </c>
    </row>
    <row r="151" spans="1:8" s="2" customFormat="1" ht="47.25" hidden="1">
      <c r="A151" s="20"/>
      <c r="B151" s="34" t="s">
        <v>237</v>
      </c>
      <c r="C151" s="44" t="s">
        <v>157</v>
      </c>
      <c r="D151" s="36">
        <v>2940</v>
      </c>
      <c r="E151" s="36">
        <v>122.5</v>
      </c>
      <c r="F151" s="36">
        <v>0</v>
      </c>
      <c r="G151" s="51">
        <f t="shared" si="4"/>
        <v>0</v>
      </c>
      <c r="H151" s="51">
        <f t="shared" si="5"/>
        <v>0</v>
      </c>
    </row>
    <row r="152" spans="1:8" s="2" customFormat="1" ht="47.25" hidden="1">
      <c r="A152" s="20"/>
      <c r="B152" s="34" t="s">
        <v>238</v>
      </c>
      <c r="C152" s="44" t="s">
        <v>157</v>
      </c>
      <c r="D152" s="36">
        <v>60</v>
      </c>
      <c r="E152" s="36">
        <v>2.5</v>
      </c>
      <c r="F152" s="36">
        <v>0</v>
      </c>
      <c r="G152" s="51">
        <f t="shared" si="4"/>
        <v>0</v>
      </c>
      <c r="H152" s="51">
        <f t="shared" si="5"/>
        <v>0</v>
      </c>
    </row>
    <row r="153" spans="1:8" s="2" customFormat="1" ht="63" hidden="1">
      <c r="A153" s="20"/>
      <c r="B153" s="34" t="s">
        <v>224</v>
      </c>
      <c r="C153" s="44" t="s">
        <v>239</v>
      </c>
      <c r="D153" s="36"/>
      <c r="E153" s="36"/>
      <c r="F153" s="36"/>
      <c r="G153" s="51" t="e">
        <f t="shared" si="4"/>
        <v>#DIV/0!</v>
      </c>
      <c r="H153" s="51" t="e">
        <f t="shared" si="5"/>
        <v>#DIV/0!</v>
      </c>
    </row>
    <row r="154" spans="1:8" s="2" customFormat="1" ht="47.25" hidden="1">
      <c r="A154" s="20"/>
      <c r="B154" s="33" t="s">
        <v>312</v>
      </c>
      <c r="C154" s="44" t="s">
        <v>286</v>
      </c>
      <c r="D154" s="32">
        <f>D155+D160+D162+D164</f>
        <v>695.5</v>
      </c>
      <c r="E154" s="32">
        <f>E155+E160+E162+E164</f>
        <v>28.7</v>
      </c>
      <c r="F154" s="32">
        <f>F155+F160+F162+F164</f>
        <v>5.8</v>
      </c>
      <c r="G154" s="51">
        <f t="shared" si="4"/>
        <v>8.3393242271746944E-3</v>
      </c>
      <c r="H154" s="51">
        <f t="shared" si="5"/>
        <v>0.20209059233449478</v>
      </c>
    </row>
    <row r="155" spans="1:8" s="2" customFormat="1" ht="47.25" hidden="1">
      <c r="A155" s="20"/>
      <c r="B155" s="33" t="s">
        <v>240</v>
      </c>
      <c r="C155" s="44">
        <v>8900700000</v>
      </c>
      <c r="D155" s="32">
        <f>SUM(D156:D157)</f>
        <v>633.5</v>
      </c>
      <c r="E155" s="32">
        <f>SUM(E156:E157)</f>
        <v>0</v>
      </c>
      <c r="F155" s="32">
        <f>SUM(F156:F157)</f>
        <v>0</v>
      </c>
      <c r="G155" s="51">
        <f t="shared" si="4"/>
        <v>0</v>
      </c>
      <c r="H155" s="51">
        <v>0</v>
      </c>
    </row>
    <row r="156" spans="1:8" s="2" customFormat="1" ht="63" hidden="1">
      <c r="A156" s="20"/>
      <c r="B156" s="34" t="s">
        <v>287</v>
      </c>
      <c r="C156" s="44" t="s">
        <v>241</v>
      </c>
      <c r="D156" s="36">
        <v>563.79999999999995</v>
      </c>
      <c r="E156" s="36">
        <v>0</v>
      </c>
      <c r="F156" s="36">
        <v>0</v>
      </c>
      <c r="G156" s="51">
        <f t="shared" si="4"/>
        <v>0</v>
      </c>
      <c r="H156" s="51">
        <v>0</v>
      </c>
    </row>
    <row r="157" spans="1:8" s="2" customFormat="1" ht="63" hidden="1">
      <c r="A157" s="20"/>
      <c r="B157" s="34" t="s">
        <v>288</v>
      </c>
      <c r="C157" s="44" t="s">
        <v>241</v>
      </c>
      <c r="D157" s="36">
        <v>69.7</v>
      </c>
      <c r="E157" s="36">
        <v>0</v>
      </c>
      <c r="F157" s="36">
        <v>0</v>
      </c>
      <c r="G157" s="51">
        <f t="shared" si="4"/>
        <v>0</v>
      </c>
      <c r="H157" s="51">
        <v>0</v>
      </c>
    </row>
    <row r="158" spans="1:8" s="2" customFormat="1" ht="63" hidden="1">
      <c r="A158" s="20"/>
      <c r="B158" s="34" t="s">
        <v>162</v>
      </c>
      <c r="C158" s="44" t="s">
        <v>158</v>
      </c>
      <c r="D158" s="36"/>
      <c r="E158" s="36"/>
      <c r="F158" s="36"/>
      <c r="G158" s="51" t="e">
        <f t="shared" si="4"/>
        <v>#DIV/0!</v>
      </c>
      <c r="H158" s="51" t="e">
        <f t="shared" si="5"/>
        <v>#DIV/0!</v>
      </c>
    </row>
    <row r="159" spans="1:8" s="2" customFormat="1" ht="63" hidden="1">
      <c r="A159" s="20"/>
      <c r="B159" s="34" t="s">
        <v>163</v>
      </c>
      <c r="C159" s="44" t="s">
        <v>159</v>
      </c>
      <c r="D159" s="36"/>
      <c r="E159" s="36"/>
      <c r="F159" s="36"/>
      <c r="G159" s="51" t="e">
        <f t="shared" si="4"/>
        <v>#DIV/0!</v>
      </c>
      <c r="H159" s="51" t="e">
        <f t="shared" si="5"/>
        <v>#DIV/0!</v>
      </c>
    </row>
    <row r="160" spans="1:8" ht="78.75" hidden="1">
      <c r="A160" s="20"/>
      <c r="B160" s="33" t="s">
        <v>289</v>
      </c>
      <c r="C160" s="44" t="s">
        <v>290</v>
      </c>
      <c r="D160" s="36">
        <f>D161</f>
        <v>42</v>
      </c>
      <c r="E160" s="36">
        <f>E161</f>
        <v>8.6999999999999993</v>
      </c>
      <c r="F160" s="36">
        <f>F161</f>
        <v>0</v>
      </c>
      <c r="G160" s="51">
        <f t="shared" si="4"/>
        <v>0</v>
      </c>
      <c r="H160" s="51">
        <f t="shared" si="5"/>
        <v>0</v>
      </c>
    </row>
    <row r="161" spans="1:8" ht="63" hidden="1">
      <c r="A161" s="20"/>
      <c r="B161" s="34" t="s">
        <v>291</v>
      </c>
      <c r="C161" s="44" t="s">
        <v>292</v>
      </c>
      <c r="D161" s="36">
        <v>42</v>
      </c>
      <c r="E161" s="36">
        <v>8.6999999999999993</v>
      </c>
      <c r="F161" s="36">
        <v>0</v>
      </c>
      <c r="G161" s="51">
        <f t="shared" si="4"/>
        <v>0</v>
      </c>
      <c r="H161" s="51">
        <f t="shared" si="5"/>
        <v>0</v>
      </c>
    </row>
    <row r="162" spans="1:8" ht="110.25" hidden="1">
      <c r="A162" s="20"/>
      <c r="B162" s="33" t="s">
        <v>293</v>
      </c>
      <c r="C162" s="44" t="s">
        <v>294</v>
      </c>
      <c r="D162" s="32">
        <f>D163</f>
        <v>6</v>
      </c>
      <c r="E162" s="32">
        <f>E163</f>
        <v>6</v>
      </c>
      <c r="F162" s="32">
        <f>F163</f>
        <v>5.8</v>
      </c>
      <c r="G162" s="51">
        <f t="shared" si="4"/>
        <v>0.96666666666666667</v>
      </c>
      <c r="H162" s="51">
        <f t="shared" si="5"/>
        <v>0.96666666666666667</v>
      </c>
    </row>
    <row r="163" spans="1:8" ht="94.5" hidden="1">
      <c r="A163" s="20"/>
      <c r="B163" s="34" t="s">
        <v>295</v>
      </c>
      <c r="C163" s="44" t="s">
        <v>296</v>
      </c>
      <c r="D163" s="36">
        <v>6</v>
      </c>
      <c r="E163" s="36">
        <v>6</v>
      </c>
      <c r="F163" s="36">
        <v>5.8</v>
      </c>
      <c r="G163" s="51">
        <f t="shared" si="4"/>
        <v>0.96666666666666667</v>
      </c>
      <c r="H163" s="51">
        <f t="shared" si="5"/>
        <v>0.96666666666666667</v>
      </c>
    </row>
    <row r="164" spans="1:8" ht="94.5" hidden="1">
      <c r="A164" s="20"/>
      <c r="B164" s="33" t="s">
        <v>297</v>
      </c>
      <c r="C164" s="44" t="s">
        <v>298</v>
      </c>
      <c r="D164" s="36">
        <f>D165</f>
        <v>14</v>
      </c>
      <c r="E164" s="36">
        <f>E165</f>
        <v>14</v>
      </c>
      <c r="F164" s="36">
        <f>F165</f>
        <v>0</v>
      </c>
      <c r="G164" s="51">
        <f t="shared" si="4"/>
        <v>0</v>
      </c>
      <c r="H164" s="51">
        <f t="shared" si="5"/>
        <v>0</v>
      </c>
    </row>
    <row r="165" spans="1:8" ht="78.75" hidden="1">
      <c r="A165" s="20"/>
      <c r="B165" s="34" t="s">
        <v>299</v>
      </c>
      <c r="C165" s="44" t="s">
        <v>300</v>
      </c>
      <c r="D165" s="36">
        <v>14</v>
      </c>
      <c r="E165" s="36">
        <v>14</v>
      </c>
      <c r="F165" s="36">
        <v>0</v>
      </c>
      <c r="G165" s="51">
        <f t="shared" si="4"/>
        <v>0</v>
      </c>
      <c r="H165" s="51">
        <f t="shared" si="5"/>
        <v>0</v>
      </c>
    </row>
    <row r="166" spans="1:8" s="3" customFormat="1" ht="18.75">
      <c r="A166" s="16">
        <v>1000</v>
      </c>
      <c r="B166" s="46" t="s">
        <v>14</v>
      </c>
      <c r="C166" s="47"/>
      <c r="D166" s="48">
        <f>D167+D168</f>
        <v>287.8</v>
      </c>
      <c r="E166" s="48">
        <f>E167+E168</f>
        <v>70.3</v>
      </c>
      <c r="F166" s="48">
        <f>F167+F168</f>
        <v>45.3</v>
      </c>
      <c r="G166" s="50">
        <f t="shared" si="4"/>
        <v>0.15740097289784571</v>
      </c>
      <c r="H166" s="50">
        <f t="shared" si="5"/>
        <v>0.64438122332859171</v>
      </c>
    </row>
    <row r="167" spans="1:8" ht="18.75">
      <c r="A167" s="12">
        <v>1001</v>
      </c>
      <c r="B167" s="30" t="s">
        <v>65</v>
      </c>
      <c r="C167" s="31" t="s">
        <v>15</v>
      </c>
      <c r="D167" s="32">
        <v>237.8</v>
      </c>
      <c r="E167" s="32">
        <v>58.9</v>
      </c>
      <c r="F167" s="32">
        <v>34</v>
      </c>
      <c r="G167" s="51">
        <f t="shared" ref="G167:G180" si="6">F167/D167</f>
        <v>0.14297729184188393</v>
      </c>
      <c r="H167" s="51">
        <f t="shared" ref="H167:H180" si="7">F167/E167</f>
        <v>0.57724957555178269</v>
      </c>
    </row>
    <row r="168" spans="1:8" ht="31.5">
      <c r="A168" s="12" t="s">
        <v>16</v>
      </c>
      <c r="B168" s="33" t="s">
        <v>109</v>
      </c>
      <c r="C168" s="31" t="s">
        <v>16</v>
      </c>
      <c r="D168" s="32">
        <v>50</v>
      </c>
      <c r="E168" s="32">
        <v>11.4</v>
      </c>
      <c r="F168" s="32">
        <v>11.3</v>
      </c>
      <c r="G168" s="51">
        <f t="shared" si="6"/>
        <v>0.22600000000000001</v>
      </c>
      <c r="H168" s="51">
        <f t="shared" si="7"/>
        <v>0.99122807017543868</v>
      </c>
    </row>
    <row r="169" spans="1:8" s="3" customFormat="1" ht="18.75">
      <c r="A169" s="16" t="s">
        <v>17</v>
      </c>
      <c r="B169" s="46" t="s">
        <v>49</v>
      </c>
      <c r="C169" s="47"/>
      <c r="D169" s="48">
        <f>D170</f>
        <v>30363.3</v>
      </c>
      <c r="E169" s="48">
        <f>E170</f>
        <v>10996.7</v>
      </c>
      <c r="F169" s="48">
        <f>F170</f>
        <v>9657.6</v>
      </c>
      <c r="G169" s="50">
        <f t="shared" si="6"/>
        <v>0.31806819416861803</v>
      </c>
      <c r="H169" s="50">
        <f t="shared" si="7"/>
        <v>0.87822710449498487</v>
      </c>
    </row>
    <row r="170" spans="1:8" ht="31.5">
      <c r="A170" s="12" t="s">
        <v>18</v>
      </c>
      <c r="B170" s="33" t="s">
        <v>301</v>
      </c>
      <c r="C170" s="31" t="s">
        <v>18</v>
      </c>
      <c r="D170" s="32">
        <v>30363.3</v>
      </c>
      <c r="E170" s="32">
        <v>10996.7</v>
      </c>
      <c r="F170" s="32">
        <v>9657.6</v>
      </c>
      <c r="G170" s="51">
        <f t="shared" si="6"/>
        <v>0.31806819416861803</v>
      </c>
      <c r="H170" s="51">
        <f t="shared" si="7"/>
        <v>0.87822710449498487</v>
      </c>
    </row>
    <row r="171" spans="1:8" s="2" customFormat="1" ht="18.75" hidden="1">
      <c r="A171" s="12"/>
      <c r="B171" s="34" t="s">
        <v>167</v>
      </c>
      <c r="C171" s="35" t="s">
        <v>168</v>
      </c>
      <c r="D171" s="36">
        <v>0</v>
      </c>
      <c r="E171" s="36">
        <v>0</v>
      </c>
      <c r="F171" s="36">
        <v>0</v>
      </c>
      <c r="G171" s="51" t="e">
        <f t="shared" si="6"/>
        <v>#DIV/0!</v>
      </c>
      <c r="H171" s="51" t="e">
        <f t="shared" si="7"/>
        <v>#DIV/0!</v>
      </c>
    </row>
    <row r="172" spans="1:8" s="2" customFormat="1" ht="18.75" hidden="1">
      <c r="A172" s="12"/>
      <c r="B172" s="34"/>
      <c r="C172" s="35"/>
      <c r="D172" s="36"/>
      <c r="E172" s="36"/>
      <c r="F172" s="36"/>
      <c r="G172" s="51" t="e">
        <f t="shared" si="6"/>
        <v>#DIV/0!</v>
      </c>
      <c r="H172" s="51" t="e">
        <f t="shared" si="7"/>
        <v>#DIV/0!</v>
      </c>
    </row>
    <row r="173" spans="1:8" s="2" customFormat="1" ht="18.75" hidden="1">
      <c r="A173" s="12"/>
      <c r="B173" s="34"/>
      <c r="C173" s="35"/>
      <c r="D173" s="36"/>
      <c r="E173" s="36"/>
      <c r="F173" s="36"/>
      <c r="G173" s="51" t="e">
        <f t="shared" si="6"/>
        <v>#DIV/0!</v>
      </c>
      <c r="H173" s="51" t="e">
        <f t="shared" si="7"/>
        <v>#DIV/0!</v>
      </c>
    </row>
    <row r="174" spans="1:8" s="3" customFormat="1" ht="18.75">
      <c r="A174" s="16" t="s">
        <v>50</v>
      </c>
      <c r="B174" s="46" t="s">
        <v>51</v>
      </c>
      <c r="C174" s="47"/>
      <c r="D174" s="48">
        <f>D175</f>
        <v>70</v>
      </c>
      <c r="E174" s="48">
        <f>E175</f>
        <v>49</v>
      </c>
      <c r="F174" s="48">
        <f>F175</f>
        <v>30.6</v>
      </c>
      <c r="G174" s="50">
        <f t="shared" si="6"/>
        <v>0.43714285714285717</v>
      </c>
      <c r="H174" s="50">
        <f t="shared" si="7"/>
        <v>0.6244897959183674</v>
      </c>
    </row>
    <row r="175" spans="1:8" ht="18.75">
      <c r="A175" s="12" t="s">
        <v>52</v>
      </c>
      <c r="B175" s="33" t="s">
        <v>53</v>
      </c>
      <c r="C175" s="31" t="s">
        <v>52</v>
      </c>
      <c r="D175" s="32">
        <v>70</v>
      </c>
      <c r="E175" s="32">
        <v>49</v>
      </c>
      <c r="F175" s="32">
        <v>30.6</v>
      </c>
      <c r="G175" s="51">
        <f t="shared" si="6"/>
        <v>0.43714285714285717</v>
      </c>
      <c r="H175" s="51">
        <f t="shared" si="7"/>
        <v>0.6244897959183674</v>
      </c>
    </row>
    <row r="176" spans="1:8" ht="18.75" hidden="1">
      <c r="A176" s="16"/>
      <c r="B176" s="33" t="s">
        <v>41</v>
      </c>
      <c r="C176" s="31"/>
      <c r="D176" s="32">
        <f>D177+D178+D179</f>
        <v>0</v>
      </c>
      <c r="E176" s="32">
        <f>E177+E178+E179</f>
        <v>0</v>
      </c>
      <c r="F176" s="32">
        <f>F177+F178+F179</f>
        <v>0</v>
      </c>
      <c r="G176" s="51" t="e">
        <f t="shared" si="6"/>
        <v>#DIV/0!</v>
      </c>
      <c r="H176" s="51" t="e">
        <f t="shared" si="7"/>
        <v>#DIV/0!</v>
      </c>
    </row>
    <row r="177" spans="1:8" ht="31.5" hidden="1">
      <c r="A177" s="19"/>
      <c r="B177" s="34" t="s">
        <v>42</v>
      </c>
      <c r="C177" s="35" t="s">
        <v>61</v>
      </c>
      <c r="D177" s="36">
        <v>0</v>
      </c>
      <c r="E177" s="36">
        <v>0</v>
      </c>
      <c r="F177" s="36">
        <v>0</v>
      </c>
      <c r="G177" s="51" t="e">
        <f t="shared" si="6"/>
        <v>#DIV/0!</v>
      </c>
      <c r="H177" s="51" t="e">
        <f t="shared" si="7"/>
        <v>#DIV/0!</v>
      </c>
    </row>
    <row r="178" spans="1:8" ht="157.5" hidden="1">
      <c r="A178" s="19"/>
      <c r="B178" s="39" t="s">
        <v>0</v>
      </c>
      <c r="C178" s="35" t="s">
        <v>57</v>
      </c>
      <c r="D178" s="36">
        <v>0</v>
      </c>
      <c r="E178" s="36">
        <v>0</v>
      </c>
      <c r="F178" s="36">
        <v>0</v>
      </c>
      <c r="G178" s="51" t="e">
        <f t="shared" si="6"/>
        <v>#DIV/0!</v>
      </c>
      <c r="H178" s="51" t="e">
        <f t="shared" si="7"/>
        <v>#DIV/0!</v>
      </c>
    </row>
    <row r="179" spans="1:8" ht="126" hidden="1">
      <c r="A179" s="19"/>
      <c r="B179" s="39" t="s">
        <v>1</v>
      </c>
      <c r="C179" s="35" t="s">
        <v>58</v>
      </c>
      <c r="D179" s="36">
        <v>0</v>
      </c>
      <c r="E179" s="36">
        <v>0</v>
      </c>
      <c r="F179" s="36">
        <v>0</v>
      </c>
      <c r="G179" s="51" t="e">
        <f t="shared" si="6"/>
        <v>#DIV/0!</v>
      </c>
      <c r="H179" s="51" t="e">
        <f t="shared" si="7"/>
        <v>#DIV/0!</v>
      </c>
    </row>
    <row r="180" spans="1:8" s="3" customFormat="1" ht="18.75">
      <c r="A180" s="16"/>
      <c r="B180" s="46" t="s">
        <v>19</v>
      </c>
      <c r="C180" s="47"/>
      <c r="D180" s="48">
        <f>D37+D54+D76+D101+D166+D174+D176+D169</f>
        <v>169483.09999999998</v>
      </c>
      <c r="E180" s="48">
        <f>E37+E54+E76+E101+E166+E174+E176+E169</f>
        <v>99001</v>
      </c>
      <c r="F180" s="48">
        <f>F37+F54+F76+F101+F166+F174+F176+F169</f>
        <v>90576.300000000017</v>
      </c>
      <c r="G180" s="50">
        <f t="shared" si="6"/>
        <v>0.53442673635306426</v>
      </c>
      <c r="H180" s="50">
        <f t="shared" si="7"/>
        <v>0.9149028797688914</v>
      </c>
    </row>
    <row r="181" spans="1:8" ht="18.75">
      <c r="A181" s="25"/>
      <c r="B181" s="33" t="s">
        <v>30</v>
      </c>
      <c r="C181" s="31"/>
      <c r="D181" s="45">
        <f>D176</f>
        <v>0</v>
      </c>
      <c r="E181" s="45">
        <f>E176</f>
        <v>0</v>
      </c>
      <c r="F181" s="45">
        <f>F176</f>
        <v>0</v>
      </c>
      <c r="G181" s="51">
        <v>0</v>
      </c>
      <c r="H181" s="51">
        <v>0</v>
      </c>
    </row>
    <row r="182" spans="1:8" ht="18.75">
      <c r="A182" s="26"/>
      <c r="B182" s="26"/>
      <c r="C182" s="27"/>
      <c r="D182" s="28"/>
      <c r="E182" s="28"/>
      <c r="F182" s="28"/>
      <c r="G182" s="28"/>
      <c r="H182" s="28"/>
    </row>
    <row r="183" spans="1:8" ht="18.75" hidden="1">
      <c r="A183" s="26"/>
      <c r="B183" s="26"/>
      <c r="C183" s="27"/>
      <c r="D183" s="28"/>
      <c r="E183" s="28"/>
      <c r="F183" s="28"/>
      <c r="G183" s="28"/>
      <c r="H183" s="28"/>
    </row>
    <row r="184" spans="1:8" ht="18.75">
      <c r="A184" s="26"/>
      <c r="B184" s="26" t="s">
        <v>92</v>
      </c>
      <c r="C184" s="27"/>
      <c r="D184" s="28"/>
      <c r="E184" s="28"/>
      <c r="F184" s="29">
        <v>14919</v>
      </c>
      <c r="G184" s="28"/>
      <c r="H184" s="28"/>
    </row>
    <row r="185" spans="1:8" ht="18.75" hidden="1">
      <c r="A185" s="26"/>
      <c r="B185" s="26"/>
      <c r="C185" s="27"/>
      <c r="D185" s="28"/>
      <c r="E185" s="28"/>
      <c r="F185" s="28"/>
      <c r="G185" s="28"/>
      <c r="H185" s="28"/>
    </row>
    <row r="186" spans="1:8" ht="18.75" hidden="1">
      <c r="A186" s="26"/>
      <c r="B186" s="26" t="s">
        <v>31</v>
      </c>
      <c r="C186" s="27"/>
      <c r="D186" s="28"/>
      <c r="E186" s="28"/>
      <c r="F186" s="28"/>
      <c r="G186" s="28"/>
      <c r="H186" s="28"/>
    </row>
    <row r="187" spans="1:8" ht="18.75" hidden="1">
      <c r="A187" s="26"/>
      <c r="B187" s="26" t="s">
        <v>32</v>
      </c>
      <c r="C187" s="27"/>
      <c r="D187" s="28"/>
      <c r="E187" s="28"/>
      <c r="F187" s="28"/>
      <c r="G187" s="28"/>
      <c r="H187" s="28"/>
    </row>
    <row r="188" spans="1:8" ht="18.75" hidden="1">
      <c r="A188" s="26"/>
      <c r="B188" s="26"/>
      <c r="C188" s="27"/>
      <c r="D188" s="28"/>
      <c r="E188" s="28"/>
      <c r="F188" s="28"/>
      <c r="G188" s="28"/>
      <c r="H188" s="28"/>
    </row>
    <row r="189" spans="1:8" ht="18.75" hidden="1">
      <c r="A189" s="26"/>
      <c r="B189" s="26" t="s">
        <v>33</v>
      </c>
      <c r="C189" s="27"/>
      <c r="D189" s="28"/>
      <c r="E189" s="28"/>
      <c r="F189" s="28"/>
      <c r="G189" s="28"/>
      <c r="H189" s="28"/>
    </row>
    <row r="190" spans="1:8" ht="18.75" hidden="1">
      <c r="A190" s="26"/>
      <c r="B190" s="26" t="s">
        <v>34</v>
      </c>
      <c r="C190" s="27"/>
      <c r="D190" s="28"/>
      <c r="E190" s="28"/>
      <c r="F190" s="28"/>
      <c r="G190" s="28"/>
      <c r="H190" s="28"/>
    </row>
    <row r="191" spans="1:8" ht="18.75" hidden="1">
      <c r="A191" s="26"/>
      <c r="B191" s="26"/>
      <c r="C191" s="27"/>
      <c r="D191" s="28"/>
      <c r="E191" s="28"/>
      <c r="F191" s="28"/>
      <c r="G191" s="28"/>
      <c r="H191" s="28"/>
    </row>
    <row r="192" spans="1:8" ht="18.75" hidden="1">
      <c r="A192" s="26"/>
      <c r="B192" s="26" t="s">
        <v>35</v>
      </c>
      <c r="C192" s="27"/>
      <c r="D192" s="28"/>
      <c r="E192" s="28"/>
      <c r="F192" s="28"/>
      <c r="G192" s="28"/>
      <c r="H192" s="28"/>
    </row>
    <row r="193" spans="1:8" ht="18.75" hidden="1">
      <c r="A193" s="26"/>
      <c r="B193" s="26" t="s">
        <v>36</v>
      </c>
      <c r="C193" s="27"/>
      <c r="D193" s="28"/>
      <c r="E193" s="28"/>
      <c r="F193" s="28"/>
      <c r="G193" s="28"/>
      <c r="H193" s="28"/>
    </row>
    <row r="194" spans="1:8" ht="18.75" hidden="1">
      <c r="A194" s="26"/>
      <c r="B194" s="26"/>
      <c r="C194" s="27"/>
      <c r="D194" s="28"/>
      <c r="E194" s="28"/>
      <c r="F194" s="28"/>
      <c r="G194" s="28"/>
      <c r="H194" s="28"/>
    </row>
    <row r="195" spans="1:8" ht="18.75" hidden="1">
      <c r="A195" s="26"/>
      <c r="B195" s="26" t="s">
        <v>37</v>
      </c>
      <c r="C195" s="27"/>
      <c r="D195" s="28"/>
      <c r="E195" s="28"/>
      <c r="F195" s="28"/>
      <c r="G195" s="28"/>
      <c r="H195" s="28"/>
    </row>
    <row r="196" spans="1:8" ht="18.75" hidden="1">
      <c r="A196" s="26"/>
      <c r="B196" s="26" t="s">
        <v>38</v>
      </c>
      <c r="C196" s="27"/>
      <c r="D196" s="28"/>
      <c r="E196" s="28"/>
      <c r="F196" s="28"/>
      <c r="G196" s="28"/>
      <c r="H196" s="28"/>
    </row>
    <row r="197" spans="1:8" ht="18.75" hidden="1">
      <c r="A197" s="26"/>
      <c r="B197" s="26"/>
      <c r="C197" s="27"/>
      <c r="D197" s="28"/>
      <c r="E197" s="28"/>
      <c r="F197" s="28"/>
      <c r="G197" s="28"/>
      <c r="H197" s="28"/>
    </row>
    <row r="198" spans="1:8" ht="18.75" hidden="1">
      <c r="A198" s="26"/>
      <c r="B198" s="26"/>
      <c r="C198" s="27"/>
      <c r="D198" s="28"/>
      <c r="E198" s="28"/>
      <c r="F198" s="28"/>
      <c r="G198" s="28"/>
      <c r="H198" s="28"/>
    </row>
    <row r="199" spans="1:8" ht="18.75">
      <c r="A199" s="26"/>
      <c r="B199" s="26" t="s">
        <v>39</v>
      </c>
      <c r="C199" s="27"/>
      <c r="D199" s="28"/>
      <c r="E199" s="29"/>
      <c r="F199" s="29">
        <f>F184+F32-F180</f>
        <v>12464.999999999985</v>
      </c>
      <c r="G199" s="28"/>
      <c r="H199" s="28"/>
    </row>
    <row r="200" spans="1:8" ht="40.5" customHeight="1">
      <c r="A200" s="26"/>
      <c r="B200" s="26"/>
      <c r="C200" s="27"/>
      <c r="D200" s="28"/>
      <c r="E200" s="28"/>
      <c r="F200" s="28"/>
      <c r="G200" s="28"/>
      <c r="H200" s="28"/>
    </row>
    <row r="201" spans="1:8" ht="18.75">
      <c r="A201" s="26"/>
      <c r="B201" s="57" t="s">
        <v>319</v>
      </c>
      <c r="C201" s="58"/>
      <c r="D201" s="58"/>
      <c r="E201" s="58"/>
      <c r="F201" s="58"/>
      <c r="G201" s="58"/>
      <c r="H201" s="29"/>
    </row>
    <row r="202" spans="1:8" ht="18.75">
      <c r="A202" s="26"/>
      <c r="B202" s="26"/>
      <c r="C202" s="27"/>
      <c r="D202" s="28"/>
      <c r="E202" s="29"/>
      <c r="F202" s="29"/>
      <c r="G202" s="28"/>
      <c r="H202" s="29"/>
    </row>
    <row r="203" spans="1:8" ht="18.75">
      <c r="A203" s="26"/>
      <c r="B203" s="26"/>
      <c r="C203" s="27"/>
      <c r="D203" s="28"/>
      <c r="E203" s="29"/>
      <c r="F203" s="29"/>
      <c r="G203" s="28"/>
      <c r="H203" s="29"/>
    </row>
  </sheetData>
  <mergeCells count="17">
    <mergeCell ref="D1:H1"/>
    <mergeCell ref="A2:H2"/>
    <mergeCell ref="G3:G4"/>
    <mergeCell ref="H3:H4"/>
    <mergeCell ref="B3:B4"/>
    <mergeCell ref="D3:D4"/>
    <mergeCell ref="E3:E4"/>
    <mergeCell ref="F3:F4"/>
    <mergeCell ref="B201:G201"/>
    <mergeCell ref="A34:H34"/>
    <mergeCell ref="A35:A36"/>
    <mergeCell ref="B35:B36"/>
    <mergeCell ref="D35:D36"/>
    <mergeCell ref="E35:E36"/>
    <mergeCell ref="F35:F36"/>
    <mergeCell ref="G35:G36"/>
    <mergeCell ref="H35:H36"/>
  </mergeCells>
  <phoneticPr fontId="0" type="noConversion"/>
  <pageMargins left="0.78740157480314965" right="0.39370078740157483" top="0.39370078740157483" bottom="0.39370078740157483" header="0" footer="0"/>
  <pageSetup paperSize="9" scale="68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 г.Ртищево</vt:lpstr>
      <vt:lpstr>'МО г.Ртищево'!Область_печати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2022-04-13T08:19:50Z</cp:lastPrinted>
  <dcterms:created xsi:type="dcterms:W3CDTF">1996-10-08T23:32:33Z</dcterms:created>
  <dcterms:modified xsi:type="dcterms:W3CDTF">2022-04-13T08:21:14Z</dcterms:modified>
</cp:coreProperties>
</file>