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сполн.бюджета" sheetId="1" r:id="rId1"/>
    <sheet name="муниц.программы" sheetId="2" r:id="rId2"/>
  </sheets>
  <calcPr calcId="124519"/>
</workbook>
</file>

<file path=xl/calcChain.xml><?xml version="1.0" encoding="utf-8"?>
<calcChain xmlns="http://schemas.openxmlformats.org/spreadsheetml/2006/main">
  <c r="I10" i="1"/>
  <c r="I11"/>
  <c r="I12"/>
  <c r="I13"/>
  <c r="I14"/>
  <c r="I15"/>
  <c r="I16"/>
  <c r="I17"/>
  <c r="I18"/>
  <c r="I19"/>
  <c r="I20"/>
  <c r="I21"/>
  <c r="I22"/>
  <c r="I23"/>
  <c r="I9"/>
  <c r="H20"/>
  <c r="D72"/>
  <c r="E72"/>
  <c r="F72"/>
  <c r="F23"/>
  <c r="F9" i="2"/>
  <c r="F10"/>
  <c r="F11"/>
  <c r="F16"/>
  <c r="F8"/>
  <c r="C17"/>
  <c r="D9"/>
  <c r="D10"/>
  <c r="D11"/>
  <c r="D13"/>
  <c r="D14"/>
  <c r="D15"/>
  <c r="D8"/>
  <c r="I26" i="1"/>
  <c r="I27"/>
  <c r="I28"/>
  <c r="I29"/>
  <c r="I31"/>
  <c r="I37"/>
  <c r="I38"/>
  <c r="I39"/>
  <c r="I41"/>
  <c r="I42"/>
  <c r="I44"/>
  <c r="I45"/>
  <c r="I46"/>
  <c r="I48"/>
  <c r="I49"/>
  <c r="I51"/>
  <c r="I52"/>
  <c r="I54"/>
  <c r="I55"/>
  <c r="I56"/>
  <c r="I58"/>
  <c r="I59"/>
  <c r="I61"/>
  <c r="I63"/>
  <c r="I65"/>
  <c r="F66"/>
  <c r="F64"/>
  <c r="F62"/>
  <c r="F60"/>
  <c r="F57"/>
  <c r="F53"/>
  <c r="F50"/>
  <c r="F43"/>
  <c r="F40"/>
  <c r="F34"/>
  <c r="F32"/>
  <c r="F25"/>
  <c r="G26"/>
  <c r="G27"/>
  <c r="G29"/>
  <c r="G30"/>
  <c r="G31"/>
  <c r="G35"/>
  <c r="G36"/>
  <c r="G37"/>
  <c r="G38"/>
  <c r="G39"/>
  <c r="G41"/>
  <c r="G42"/>
  <c r="G44"/>
  <c r="G45"/>
  <c r="G46"/>
  <c r="G47"/>
  <c r="G48"/>
  <c r="G49"/>
  <c r="G51"/>
  <c r="G52"/>
  <c r="G54"/>
  <c r="G55"/>
  <c r="G56"/>
  <c r="G57"/>
  <c r="G59"/>
  <c r="G61"/>
  <c r="G63"/>
  <c r="G64"/>
  <c r="G65"/>
  <c r="G10"/>
  <c r="G11"/>
  <c r="G12"/>
  <c r="G13"/>
  <c r="G14"/>
  <c r="G15"/>
  <c r="G16"/>
  <c r="G17"/>
  <c r="G18"/>
  <c r="G21"/>
  <c r="F20" l="1"/>
  <c r="F9"/>
  <c r="D9"/>
  <c r="E28" l="1"/>
  <c r="E19"/>
  <c r="H9"/>
  <c r="F67" l="1"/>
  <c r="H34"/>
  <c r="I34" s="1"/>
  <c r="E35"/>
  <c r="E36"/>
  <c r="E37"/>
  <c r="E38"/>
  <c r="D34"/>
  <c r="C34"/>
  <c r="G34" s="1"/>
  <c r="E47"/>
  <c r="E17" i="2"/>
  <c r="F17" s="1"/>
  <c r="B17"/>
  <c r="D17" s="1"/>
  <c r="H57" i="1"/>
  <c r="I57" s="1"/>
  <c r="D57"/>
  <c r="C57"/>
  <c r="E58"/>
  <c r="E59"/>
  <c r="E26"/>
  <c r="E27"/>
  <c r="E29"/>
  <c r="E30"/>
  <c r="E31"/>
  <c r="E33"/>
  <c r="E39"/>
  <c r="E41"/>
  <c r="E42"/>
  <c r="E44"/>
  <c r="E45"/>
  <c r="E46"/>
  <c r="E48"/>
  <c r="E49"/>
  <c r="E51"/>
  <c r="E52"/>
  <c r="E54"/>
  <c r="E55"/>
  <c r="E56"/>
  <c r="E61"/>
  <c r="E63"/>
  <c r="E65"/>
  <c r="D32"/>
  <c r="H32"/>
  <c r="C32"/>
  <c r="E34" l="1"/>
  <c r="E57"/>
  <c r="E32"/>
  <c r="H72" l="1"/>
  <c r="C72"/>
  <c r="H64"/>
  <c r="I64" s="1"/>
  <c r="H62"/>
  <c r="I62" s="1"/>
  <c r="H60"/>
  <c r="I60" s="1"/>
  <c r="H53"/>
  <c r="I53" s="1"/>
  <c r="H50"/>
  <c r="I50" s="1"/>
  <c r="H43"/>
  <c r="I43" s="1"/>
  <c r="H40"/>
  <c r="I40" s="1"/>
  <c r="H25"/>
  <c r="I25" s="1"/>
  <c r="D64"/>
  <c r="C64"/>
  <c r="D60"/>
  <c r="C60"/>
  <c r="G60" s="1"/>
  <c r="E64" l="1"/>
  <c r="E60"/>
  <c r="H66"/>
  <c r="I66" s="1"/>
  <c r="H23"/>
  <c r="C20"/>
  <c r="G20" s="1"/>
  <c r="E16"/>
  <c r="D25"/>
  <c r="C25"/>
  <c r="G25" s="1"/>
  <c r="H67" l="1"/>
  <c r="E10"/>
  <c r="E11"/>
  <c r="E12"/>
  <c r="E13"/>
  <c r="E14"/>
  <c r="E15"/>
  <c r="E17"/>
  <c r="E18"/>
  <c r="E21"/>
  <c r="C9" l="1"/>
  <c r="G9" s="1"/>
  <c r="D62"/>
  <c r="C62"/>
  <c r="G62" s="1"/>
  <c r="D53"/>
  <c r="C53"/>
  <c r="G53" s="1"/>
  <c r="D50"/>
  <c r="C50"/>
  <c r="G50" s="1"/>
  <c r="D43"/>
  <c r="C43"/>
  <c r="G43" s="1"/>
  <c r="D40"/>
  <c r="C40"/>
  <c r="G40" s="1"/>
  <c r="D20"/>
  <c r="C66" l="1"/>
  <c r="G66" s="1"/>
  <c r="E43"/>
  <c r="E50"/>
  <c r="E53"/>
  <c r="E62"/>
  <c r="D66"/>
  <c r="E40"/>
  <c r="E20"/>
  <c r="E25"/>
  <c r="D23"/>
  <c r="C23"/>
  <c r="G23" s="1"/>
  <c r="D67" l="1"/>
  <c r="E66"/>
  <c r="E23"/>
  <c r="C67"/>
  <c r="E9"/>
</calcChain>
</file>

<file path=xl/sharedStrings.xml><?xml version="1.0" encoding="utf-8"?>
<sst xmlns="http://schemas.openxmlformats.org/spreadsheetml/2006/main" count="171" uniqueCount="148">
  <si>
    <t xml:space="preserve">Сведения </t>
  </si>
  <si>
    <t>Код</t>
  </si>
  <si>
    <t>Наименования показателя</t>
  </si>
  <si>
    <t>Доходы</t>
  </si>
  <si>
    <t>Налоговые и неналоговые доходы</t>
  </si>
  <si>
    <t>Налоги на прибыль, доходы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</si>
  <si>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</si>
  <si>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</si>
  <si>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</si>
  <si>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</si>
  <si>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</si>
  <si>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</si>
  <si>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</si>
  <si>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</si>
  <si>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Всего:</t>
  </si>
  <si>
    <t>Расходы</t>
  </si>
  <si>
    <t>Общегосударственные вопросы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</si>
  <si>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</si>
  <si>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</si>
  <si>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</si>
  <si>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</si>
  <si>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</si>
  <si>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</si>
  <si>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</si>
  <si>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Результат исполнения бюджета (дефицит “-”, профицит “+”)</t>
  </si>
  <si>
    <t>Источники финансирования дефицита бюджета</t>
  </si>
  <si>
    <t>(отчетный период)</t>
  </si>
  <si>
    <t>0100</t>
  </si>
  <si>
    <t>0104</t>
  </si>
  <si>
    <t>0106</t>
  </si>
  <si>
    <t>0113</t>
  </si>
  <si>
    <t>Другие общегосударственные вопросы</t>
  </si>
  <si>
    <t>0400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</si>
  <si>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</si>
  <si>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</si>
  <si>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</si>
  <si>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</si>
  <si>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</si>
  <si>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</si>
  <si>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</si>
  <si>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</si>
  <si>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</si>
  <si>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</si>
  <si>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</si>
  <si>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</si>
  <si>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</si>
  <si>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</si>
  <si>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</si>
  <si>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</si>
  <si>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</si>
  <si>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</si>
  <si>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</si>
  <si>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</si>
  <si>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</si>
  <si>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</si>
  <si>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</si>
  <si>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</si>
  <si>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</si>
  <si>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</si>
  <si>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</si>
  <si>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</si>
  <si>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</si>
  <si>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</si>
  <si>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1200</t>
  </si>
  <si>
    <t>1300</t>
  </si>
  <si>
    <t>1301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</si>
  <si>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</si>
  <si>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</si>
  <si>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</si>
  <si>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10100000000000000</t>
  </si>
  <si>
    <t>10300000000000000</t>
  </si>
  <si>
    <t>10500000000000000</t>
  </si>
  <si>
    <t>10800000000000000</t>
  </si>
  <si>
    <t>11100000000000000</t>
  </si>
  <si>
    <t>11600000000000000</t>
  </si>
  <si>
    <t>11400000000000000</t>
  </si>
  <si>
    <t>20200000000000000</t>
  </si>
  <si>
    <t>01050000000000000</t>
  </si>
  <si>
    <t>Наименование программы</t>
  </si>
  <si>
    <t>(тыс. руб.)</t>
  </si>
  <si>
    <t>% исполнения бюджетных назначений</t>
  </si>
  <si>
    <t>20000000000000000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</si>
  <si>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</si>
  <si>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</si>
  <si>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</si>
  <si>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Обслуживание государственного внутреннего  и муниципального долга</t>
  </si>
  <si>
    <t>Межбюджетные трансферты общего характера бюджетам бюджетной системы Российской Федерации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</si>
  <si>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</si>
  <si>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</si>
  <si>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</si>
  <si>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</si>
  <si>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</si>
  <si>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Х</t>
  </si>
  <si>
    <t>Итого:</t>
  </si>
  <si>
    <t>11200000000000000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</si>
  <si>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</si>
  <si>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</si>
  <si>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Налоги на товары (работы,услуги), реализуемые на территории Российской Федерации</t>
  </si>
  <si>
    <t>11300000000000000</t>
  </si>
  <si>
    <t>Доходы от оказания платных услуг (работ) и компенсации затрат государства</t>
  </si>
  <si>
    <t>1202</t>
  </si>
  <si>
    <t>Периодическая печать и издательства</t>
  </si>
  <si>
    <t>0111</t>
  </si>
  <si>
    <t>Резервные фонды</t>
  </si>
  <si>
    <t>0703</t>
  </si>
  <si>
    <t>Дополнительное образование детей</t>
  </si>
  <si>
    <t xml:space="preserve">Молодежная политика </t>
  </si>
  <si>
    <t>Темп роста 2019 года к 2018 году</t>
  </si>
  <si>
    <t>об исполнении бюджета Ртищевского муниципального района</t>
  </si>
  <si>
    <t>0405</t>
  </si>
  <si>
    <t>Сельское хозяйство и рыболовство</t>
  </si>
  <si>
    <t>0408</t>
  </si>
  <si>
    <t>Транспорт</t>
  </si>
  <si>
    <t>1105</t>
  </si>
  <si>
    <t>Другие вопросы в области физической культуры и спорта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</si>
  <si>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</si>
  <si>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</si>
  <si>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</si>
  <si>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</si>
  <si>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1101</t>
  </si>
  <si>
    <t xml:space="preserve">Физическая культура </t>
  </si>
  <si>
    <t>Муниципальная программа "Развитие системы образования в Ртищевском муниципальном районе  на 2016-2018 годы"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</si>
  <si>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</si>
  <si>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Муниципальная программа «Культура Ртищевского муниципального района на 2017 – 2020 годы»</t>
  </si>
  <si>
    <t>Муниципальная программа  "Развитие транспортной системы в Ртищевском муниципальном районе на 2017-2020 годы"</t>
  </si>
  <si>
    <t>Муниципальная программа "Развитие малого и среднего предпринимательства в Ртищевском муниципальном районе на 2016 -2018 годы"</t>
  </si>
  <si>
    <t>Муниципальная  программа "Развитие физической культуры и спорта в Ртищевском муниципальном районе на 2017-2020 годы"</t>
  </si>
  <si>
    <t>Исполнение  за                                     6 месяцев 2019 года</t>
  </si>
  <si>
    <t>0705</t>
  </si>
  <si>
    <t>Профессиональная подготовка, переподготовка и повышение квалификации</t>
  </si>
  <si>
    <t>0401</t>
  </si>
  <si>
    <t>Общеэкономические вопросы</t>
  </si>
  <si>
    <t>об исполнении муниципальных программ бюджета Ртищевского муниципального района</t>
  </si>
  <si>
    <t>11700000000000000</t>
  </si>
  <si>
    <t xml:space="preserve">Прочие неналоговые доходы </t>
  </si>
  <si>
    <t>0105</t>
  </si>
  <si>
    <t>Судебная система</t>
  </si>
  <si>
    <t>Прочие безвозмездные поступления</t>
  </si>
  <si>
    <t>20700000000000000</t>
  </si>
  <si>
    <t>Муниципальная программа  «Содействие занятости населения Ртищевского муниципального района Саратовской области на 2019 – 2021 годы»</t>
  </si>
  <si>
    <t>Муниципальная программа «Развитие местного самоуправления Ртищевского муниципального района»</t>
  </si>
  <si>
    <t>Исполнение за 9 месяцев 2019 года</t>
  </si>
  <si>
    <t>за 9 месяцев 2019 года</t>
  </si>
  <si>
    <t>Исполнение  за                                     9 месяцев 2018 года</t>
  </si>
  <si>
    <t>Исполнение  за 9 месяцев 2019 года</t>
  </si>
  <si>
    <t>Исполнение  за                                                  9 месяцев 2018 года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</si>
  <si>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 на 2017 - 2020 годы"</t>
  </si>
  <si>
    <t>Бюджетные назначения  на 01.10.2019 год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</si>
</sst>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;[Red]\-#,##0.00;0.00"/>
    <numFmt numFmtId="167" formatCode="00000000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1" fillId="0" borderId="0" xfId="0" applyFont="1"/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left" wrapText="1"/>
    </xf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wrapText="1"/>
    </xf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wrapText="1"/>
    </xf>
    <xf numFmtId="165" fontId="3" fillId="2" borderId="1" xfId="0" applyNumberFormat="1" applyFont="1" applyFill="1" applyBorder="1" applyAlignment="1">
      <alignment horizontal="right" wrapText="1"/>
    </xf>
    <xf numFmtId="165" fontId="3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167" fontId="10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2" borderId="1" xfId="1" applyNumberFormat="1" applyFont="1" applyFill="1" applyBorder="1" applyAlignment="1" applyProtection="1">
      <protection hidden="1"/>
    </xf>
    <xf numFmtId="49" fontId="3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/>
    <xf numFmtId="0" fontId="0" fillId="2" borderId="0" xfId="0" applyFill="1"/>
    <xf numFmtId="0" fontId="0" fillId="2" borderId="0" xfId="0" applyFill="1" applyBorder="1"/>
    <xf numFmtId="165" fontId="2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left" wrapText="1"/>
    </xf>
    <xf numFmtId="164" fontId="3" fillId="2" borderId="4" xfId="0" applyNumberFormat="1" applyFont="1" applyFill="1" applyBorder="1" applyAlignment="1">
      <alignment horizontal="left" wrapText="1"/>
    </xf>
    <xf numFmtId="164" fontId="3" fillId="2" borderId="5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75"/>
  <sheetViews>
    <sheetView tabSelected="1" workbookViewId="0">
      <selection activeCell="B13" sqref="B13"/>
    </sheetView>
  </sheetViews>
  <sheetFormatPr defaultRowHeight="15"/>
  <cols>
    <col min="1" max="1" width="20.7109375" style="27" customWidth="1"/>
    <col min="2" max="2" width="37.140625" style="28" customWidth="1"/>
    <col min="3" max="3" width="14.5703125" style="28" customWidth="1"/>
    <col min="4" max="4" width="15" style="28" hidden="1" customWidth="1"/>
    <col min="5" max="5" width="15.140625" style="28" hidden="1" customWidth="1"/>
    <col min="6" max="7" width="15.140625" style="28" customWidth="1"/>
    <col min="8" max="8" width="14.5703125" style="28" customWidth="1"/>
    <col min="9" max="9" width="14.28515625" style="28" customWidth="1"/>
  </cols>
  <sheetData>
    <row r="1" spans="1:9" ht="15.7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ht="15.75">
      <c r="A2" s="37" t="s">
        <v>108</v>
      </c>
      <c r="B2" s="37"/>
      <c r="C2" s="37"/>
      <c r="D2" s="37"/>
      <c r="E2" s="37"/>
      <c r="F2" s="37"/>
      <c r="G2" s="37"/>
      <c r="H2" s="37"/>
      <c r="I2" s="37"/>
    </row>
    <row r="3" spans="1:9" ht="15.75">
      <c r="A3" s="38" t="s">
        <v>142</v>
      </c>
      <c r="B3" s="38"/>
      <c r="C3" s="38"/>
      <c r="D3" s="38"/>
      <c r="E3" s="38"/>
      <c r="F3" s="38"/>
      <c r="G3" s="38"/>
      <c r="H3" s="38"/>
      <c r="I3" s="38"/>
    </row>
    <row r="4" spans="1:9" ht="15.75">
      <c r="A4" s="39" t="s">
        <v>26</v>
      </c>
      <c r="B4" s="39"/>
      <c r="C4" s="39"/>
      <c r="D4" s="39"/>
      <c r="E4" s="39"/>
      <c r="F4" s="39"/>
      <c r="G4" s="39"/>
      <c r="H4" s="39"/>
      <c r="I4" s="39"/>
    </row>
    <row r="5" spans="1:9" ht="15.75">
      <c r="A5" s="25"/>
      <c r="B5" s="26"/>
      <c r="C5" s="26"/>
      <c r="D5" s="26"/>
      <c r="E5" s="26"/>
      <c r="F5" s="26"/>
      <c r="G5" s="26"/>
      <c r="H5" s="26"/>
      <c r="I5" s="26"/>
    </row>
    <row r="6" spans="1:9" ht="15.75">
      <c r="A6" s="40" t="s">
        <v>79</v>
      </c>
      <c r="B6" s="40"/>
      <c r="C6" s="40"/>
      <c r="D6" s="40"/>
      <c r="E6" s="40"/>
      <c r="F6" s="40"/>
      <c r="G6" s="40"/>
      <c r="H6" s="40"/>
      <c r="I6" s="40"/>
    </row>
    <row r="7" spans="1:9" ht="63">
      <c r="A7" s="5" t="s">
        <v>1</v>
      </c>
      <c r="B7" s="5" t="s">
        <v>2</v>
      </c>
      <c r="C7" s="8" t="s">
        <v>147</v>
      </c>
      <c r="D7" s="8" t="s">
        <v>127</v>
      </c>
      <c r="E7" s="5" t="s">
        <v>80</v>
      </c>
      <c r="F7" s="8" t="s">
        <v>141</v>
      </c>
      <c r="G7" s="8" t="s">
        <v>80</v>
      </c>
      <c r="H7" s="8" t="s">
        <v>143</v>
      </c>
      <c r="I7" s="5" t="s">
        <v>107</v>
      </c>
    </row>
    <row r="8" spans="1:9" ht="15.75">
      <c r="A8" s="5"/>
      <c r="B8" s="33" t="s">
        <v>3</v>
      </c>
      <c r="C8" s="33"/>
      <c r="D8" s="33"/>
      <c r="E8" s="33"/>
      <c r="F8" s="33"/>
      <c r="G8" s="33"/>
      <c r="H8" s="33"/>
      <c r="I8" s="33"/>
    </row>
    <row r="9" spans="1:9" s="1" customFormat="1" ht="31.5">
      <c r="A9" s="5"/>
      <c r="B9" s="9" t="s">
        <v>4</v>
      </c>
      <c r="C9" s="10">
        <f>SUM(C10:C18)</f>
        <v>184047.59999999998</v>
      </c>
      <c r="D9" s="10">
        <f>SUM(D10:D19)</f>
        <v>101339.8</v>
      </c>
      <c r="E9" s="10">
        <f>G9</f>
        <v>80.011909962422749</v>
      </c>
      <c r="F9" s="10">
        <f>SUM(F10:F19)</f>
        <v>147259.99999999997</v>
      </c>
      <c r="G9" s="10">
        <f>F9/C9*100</f>
        <v>80.011909962422749</v>
      </c>
      <c r="H9" s="10">
        <f>SUM(H10:H19)</f>
        <v>136726.90000000002</v>
      </c>
      <c r="I9" s="11">
        <f>F9/H9*100</f>
        <v>107.70375105410854</v>
      </c>
    </row>
    <row r="10" spans="1:9" ht="15.75">
      <c r="A10" s="12" t="s">
        <v>69</v>
      </c>
      <c r="B10" s="13" t="s">
        <v>5</v>
      </c>
      <c r="C10" s="6">
        <v>119313</v>
      </c>
      <c r="D10" s="6">
        <v>57619.199999999997</v>
      </c>
      <c r="E10" s="6">
        <f>IFERROR(D10/C10*100,0)</f>
        <v>48.29247441603178</v>
      </c>
      <c r="F10" s="6">
        <v>86360.1</v>
      </c>
      <c r="G10" s="10">
        <f t="shared" ref="G10:G23" si="0">F10/C10*100</f>
        <v>72.381131980588876</v>
      </c>
      <c r="H10" s="6">
        <v>85285.1</v>
      </c>
      <c r="I10" s="11">
        <f t="shared" ref="I10:I23" si="1">F10/H10*100</f>
        <v>101.2604780905457</v>
      </c>
    </row>
    <row r="11" spans="1:9" ht="47.25">
      <c r="A11" s="12" t="s">
        <v>70</v>
      </c>
      <c r="B11" s="13" t="s">
        <v>97</v>
      </c>
      <c r="C11" s="6">
        <v>20241.3</v>
      </c>
      <c r="D11" s="6">
        <v>12052.8</v>
      </c>
      <c r="E11" s="6">
        <f t="shared" ref="E11:E23" si="2">IFERROR(D11/C11*100,0)</f>
        <v>59.545582546575559</v>
      </c>
      <c r="F11" s="6">
        <v>18926.900000000001</v>
      </c>
      <c r="G11" s="10">
        <f t="shared" si="0"/>
        <v>93.506345936278805</v>
      </c>
      <c r="H11" s="6">
        <v>16548.3</v>
      </c>
      <c r="I11" s="11">
        <f t="shared" si="1"/>
        <v>114.37368188877409</v>
      </c>
    </row>
    <row r="12" spans="1:9" ht="15.75">
      <c r="A12" s="12" t="s">
        <v>71</v>
      </c>
      <c r="B12" s="13" t="s">
        <v>6</v>
      </c>
      <c r="C12" s="6">
        <v>27592</v>
      </c>
      <c r="D12" s="6">
        <v>20239.8</v>
      </c>
      <c r="E12" s="6">
        <f t="shared" si="2"/>
        <v>73.353870687155691</v>
      </c>
      <c r="F12" s="6">
        <v>25932.2</v>
      </c>
      <c r="G12" s="10">
        <f t="shared" si="0"/>
        <v>93.984488257465941</v>
      </c>
      <c r="H12" s="6">
        <v>16536.400000000001</v>
      </c>
      <c r="I12" s="11">
        <f t="shared" si="1"/>
        <v>156.81889649500496</v>
      </c>
    </row>
    <row r="13" spans="1:9" ht="15.75">
      <c r="A13" s="12" t="s">
        <v>72</v>
      </c>
      <c r="B13" s="13" t="s">
        <v>7</v>
      </c>
      <c r="C13" s="6">
        <v>4676</v>
      </c>
      <c r="D13" s="6">
        <v>2407.4</v>
      </c>
      <c r="E13" s="6">
        <f t="shared" si="2"/>
        <v>51.4841745081266</v>
      </c>
      <c r="F13" s="6">
        <v>3448.9</v>
      </c>
      <c r="G13" s="10">
        <f t="shared" si="0"/>
        <v>73.757485029940113</v>
      </c>
      <c r="H13" s="6">
        <v>3606.7</v>
      </c>
      <c r="I13" s="11">
        <f t="shared" si="1"/>
        <v>95.624809382538061</v>
      </c>
    </row>
    <row r="14" spans="1:9" ht="66.75" customHeight="1">
      <c r="A14" s="12" t="s">
        <v>73</v>
      </c>
      <c r="B14" s="13" t="s">
        <v>8</v>
      </c>
      <c r="C14" s="6">
        <v>4800</v>
      </c>
      <c r="D14" s="6">
        <v>2311.5</v>
      </c>
      <c r="E14" s="6">
        <f t="shared" si="2"/>
        <v>48.15625</v>
      </c>
      <c r="F14" s="6">
        <v>4184.8999999999996</v>
      </c>
      <c r="G14" s="10">
        <f t="shared" si="0"/>
        <v>87.185416666666654</v>
      </c>
      <c r="H14" s="6">
        <v>4388.1000000000004</v>
      </c>
      <c r="I14" s="11">
        <f t="shared" si="1"/>
        <v>95.369294227569995</v>
      </c>
    </row>
    <row r="15" spans="1:9" ht="31.5">
      <c r="A15" s="12" t="s">
        <v>94</v>
      </c>
      <c r="B15" s="13" t="s">
        <v>9</v>
      </c>
      <c r="C15" s="6">
        <v>660</v>
      </c>
      <c r="D15" s="6">
        <v>454.7</v>
      </c>
      <c r="E15" s="6">
        <f t="shared" si="2"/>
        <v>68.893939393939391</v>
      </c>
      <c r="F15" s="6">
        <v>524.79999999999995</v>
      </c>
      <c r="G15" s="10">
        <f t="shared" si="0"/>
        <v>79.515151515151501</v>
      </c>
      <c r="H15" s="6">
        <v>469.6</v>
      </c>
      <c r="I15" s="11">
        <f t="shared" si="1"/>
        <v>111.75468483816012</v>
      </c>
    </row>
    <row r="16" spans="1:9" ht="47.25">
      <c r="A16" s="12" t="s">
        <v>98</v>
      </c>
      <c r="B16" s="13" t="s">
        <v>99</v>
      </c>
      <c r="C16" s="6">
        <v>120</v>
      </c>
      <c r="D16" s="6">
        <v>140.1</v>
      </c>
      <c r="E16" s="6">
        <f t="shared" si="2"/>
        <v>116.75</v>
      </c>
      <c r="F16" s="6">
        <v>172.9</v>
      </c>
      <c r="G16" s="10">
        <f t="shared" si="0"/>
        <v>144.08333333333334</v>
      </c>
      <c r="H16" s="6">
        <v>200.3</v>
      </c>
      <c r="I16" s="11">
        <f t="shared" si="1"/>
        <v>86.32051922116824</v>
      </c>
    </row>
    <row r="17" spans="1:9" ht="31.5">
      <c r="A17" s="12" t="s">
        <v>75</v>
      </c>
      <c r="B17" s="13" t="s">
        <v>10</v>
      </c>
      <c r="C17" s="6">
        <v>4706</v>
      </c>
      <c r="D17" s="6">
        <v>4834</v>
      </c>
      <c r="E17" s="6">
        <f t="shared" si="2"/>
        <v>102.71993200169996</v>
      </c>
      <c r="F17" s="6">
        <v>6003.9</v>
      </c>
      <c r="G17" s="10">
        <f t="shared" si="0"/>
        <v>127.57968550786229</v>
      </c>
      <c r="H17" s="6">
        <v>8013</v>
      </c>
      <c r="I17" s="11">
        <f t="shared" si="1"/>
        <v>74.926993635342569</v>
      </c>
    </row>
    <row r="18" spans="1:9" ht="31.5">
      <c r="A18" s="12" t="s">
        <v>74</v>
      </c>
      <c r="B18" s="13" t="s">
        <v>11</v>
      </c>
      <c r="C18" s="6">
        <v>1939.3</v>
      </c>
      <c r="D18" s="6">
        <v>1280.3</v>
      </c>
      <c r="E18" s="6">
        <f t="shared" si="2"/>
        <v>66.018666529160015</v>
      </c>
      <c r="F18" s="6">
        <v>1705.4</v>
      </c>
      <c r="G18" s="10">
        <f t="shared" si="0"/>
        <v>87.938947042747401</v>
      </c>
      <c r="H18" s="6">
        <v>1703.5</v>
      </c>
      <c r="I18" s="11">
        <f t="shared" si="1"/>
        <v>100.11153507484592</v>
      </c>
    </row>
    <row r="19" spans="1:9" s="7" customFormat="1" ht="15.75">
      <c r="A19" s="12" t="s">
        <v>133</v>
      </c>
      <c r="B19" s="13" t="s">
        <v>134</v>
      </c>
      <c r="C19" s="6">
        <v>0</v>
      </c>
      <c r="D19" s="6">
        <v>0</v>
      </c>
      <c r="E19" s="6">
        <f t="shared" si="2"/>
        <v>0</v>
      </c>
      <c r="F19" s="6"/>
      <c r="G19" s="10">
        <v>0</v>
      </c>
      <c r="H19" s="6">
        <v>-24.1</v>
      </c>
      <c r="I19" s="11">
        <f t="shared" si="1"/>
        <v>0</v>
      </c>
    </row>
    <row r="20" spans="1:9" s="1" customFormat="1" ht="18" customHeight="1">
      <c r="A20" s="15" t="s">
        <v>81</v>
      </c>
      <c r="B20" s="9" t="s">
        <v>12</v>
      </c>
      <c r="C20" s="10">
        <f>SUM(C21:C21)</f>
        <v>595016.9</v>
      </c>
      <c r="D20" s="10">
        <f>SUM(D21:D21)</f>
        <v>283431.5</v>
      </c>
      <c r="E20" s="10">
        <f t="shared" si="2"/>
        <v>47.634193247284237</v>
      </c>
      <c r="F20" s="10">
        <f>F21+F22</f>
        <v>404181</v>
      </c>
      <c r="G20" s="10">
        <f t="shared" si="0"/>
        <v>67.927650458331513</v>
      </c>
      <c r="H20" s="10">
        <f>H21+H22</f>
        <v>393522.3</v>
      </c>
      <c r="I20" s="11">
        <f t="shared" si="1"/>
        <v>102.70853773725148</v>
      </c>
    </row>
    <row r="21" spans="1:9" ht="47.25">
      <c r="A21" s="12" t="s">
        <v>76</v>
      </c>
      <c r="B21" s="13" t="s">
        <v>13</v>
      </c>
      <c r="C21" s="6">
        <v>595016.9</v>
      </c>
      <c r="D21" s="6">
        <v>283431.5</v>
      </c>
      <c r="E21" s="6">
        <f t="shared" si="2"/>
        <v>47.634193247284237</v>
      </c>
      <c r="F21" s="6">
        <v>404181</v>
      </c>
      <c r="G21" s="10">
        <f t="shared" si="0"/>
        <v>67.927650458331513</v>
      </c>
      <c r="H21" s="6">
        <v>393506.8</v>
      </c>
      <c r="I21" s="11">
        <f t="shared" si="1"/>
        <v>102.71258336577667</v>
      </c>
    </row>
    <row r="22" spans="1:9" s="7" customFormat="1" ht="15.75">
      <c r="A22" s="12" t="s">
        <v>138</v>
      </c>
      <c r="B22" s="13" t="s">
        <v>137</v>
      </c>
      <c r="C22" s="6"/>
      <c r="D22" s="6"/>
      <c r="E22" s="6"/>
      <c r="F22" s="6"/>
      <c r="G22" s="10">
        <v>0</v>
      </c>
      <c r="H22" s="6">
        <v>15.5</v>
      </c>
      <c r="I22" s="11">
        <f t="shared" si="1"/>
        <v>0</v>
      </c>
    </row>
    <row r="23" spans="1:9" ht="15.75">
      <c r="A23" s="16"/>
      <c r="B23" s="9" t="s">
        <v>14</v>
      </c>
      <c r="C23" s="10">
        <f>C20+C9</f>
        <v>779064.5</v>
      </c>
      <c r="D23" s="10">
        <f>D20+D9</f>
        <v>384771.3</v>
      </c>
      <c r="E23" s="10">
        <f t="shared" si="2"/>
        <v>49.388888853233588</v>
      </c>
      <c r="F23" s="10">
        <f>F20+F9</f>
        <v>551441</v>
      </c>
      <c r="G23" s="10">
        <f t="shared" si="0"/>
        <v>70.78245767840788</v>
      </c>
      <c r="H23" s="10">
        <f>H20+H9</f>
        <v>530249.19999999995</v>
      </c>
      <c r="I23" s="11">
        <f t="shared" si="1"/>
        <v>103.99657368648553</v>
      </c>
    </row>
    <row r="24" spans="1:9" ht="15.75">
      <c r="A24" s="16"/>
      <c r="B24" s="34" t="s">
        <v>15</v>
      </c>
      <c r="C24" s="35"/>
      <c r="D24" s="35"/>
      <c r="E24" s="35"/>
      <c r="F24" s="35"/>
      <c r="G24" s="35"/>
      <c r="H24" s="35"/>
      <c r="I24" s="36"/>
    </row>
    <row r="25" spans="1:9" ht="15.75">
      <c r="A25" s="17" t="s">
        <v>27</v>
      </c>
      <c r="B25" s="18" t="s">
        <v>16</v>
      </c>
      <c r="C25" s="10">
        <f>SUM(C26:C31)</f>
        <v>59743.400000000009</v>
      </c>
      <c r="D25" s="10">
        <f>SUM(D26:D31)</f>
        <v>28997.8</v>
      </c>
      <c r="E25" s="10">
        <f>IFERROR(D25/C25*100,0)</f>
        <v>48.53724428137668</v>
      </c>
      <c r="F25" s="10">
        <f>F26+F27+F28+F29+F30+F31</f>
        <v>42007.9</v>
      </c>
      <c r="G25" s="10">
        <f>F25/C25*100</f>
        <v>70.31387567496995</v>
      </c>
      <c r="H25" s="10">
        <f>SUM(H26:H31)</f>
        <v>35613.5</v>
      </c>
      <c r="I25" s="11">
        <f>F25/H25*100</f>
        <v>117.95498897889844</v>
      </c>
    </row>
    <row r="26" spans="1:9" s="4" customFormat="1" ht="63">
      <c r="A26" s="2" t="s">
        <v>95</v>
      </c>
      <c r="B26" s="3" t="s">
        <v>96</v>
      </c>
      <c r="C26" s="6">
        <v>1900</v>
      </c>
      <c r="D26" s="6">
        <v>1170.5</v>
      </c>
      <c r="E26" s="10">
        <f t="shared" ref="E26:E66" si="3">IFERROR(D26/C26*100,0)</f>
        <v>61.60526315789474</v>
      </c>
      <c r="F26" s="10">
        <v>1593.4</v>
      </c>
      <c r="G26" s="10">
        <f t="shared" ref="G26:G66" si="4">F26/C26*100</f>
        <v>83.863157894736844</v>
      </c>
      <c r="H26" s="6">
        <v>1378.1</v>
      </c>
      <c r="I26" s="11">
        <f t="shared" ref="I26:I66" si="5">F26/H26*100</f>
        <v>115.6229591466512</v>
      </c>
    </row>
    <row r="27" spans="1:9" ht="94.5">
      <c r="A27" s="2" t="s">
        <v>28</v>
      </c>
      <c r="B27" s="3" t="s">
        <v>82</v>
      </c>
      <c r="C27" s="6">
        <v>21671.5</v>
      </c>
      <c r="D27" s="6">
        <v>12556.3</v>
      </c>
      <c r="E27" s="10">
        <f t="shared" si="3"/>
        <v>57.939228941236188</v>
      </c>
      <c r="F27" s="10">
        <v>18824.5</v>
      </c>
      <c r="G27" s="10">
        <f t="shared" si="4"/>
        <v>86.862930577025125</v>
      </c>
      <c r="H27" s="6">
        <v>16683.2</v>
      </c>
      <c r="I27" s="11">
        <f t="shared" si="5"/>
        <v>112.83506761292796</v>
      </c>
    </row>
    <row r="28" spans="1:9" s="7" customFormat="1" ht="15.75">
      <c r="A28" s="2" t="s">
        <v>135</v>
      </c>
      <c r="B28" s="3" t="s">
        <v>136</v>
      </c>
      <c r="C28" s="6">
        <v>7.4</v>
      </c>
      <c r="D28" s="6">
        <v>0</v>
      </c>
      <c r="E28" s="10">
        <f t="shared" si="3"/>
        <v>0</v>
      </c>
      <c r="F28" s="10">
        <v>0</v>
      </c>
      <c r="G28" s="10">
        <v>0</v>
      </c>
      <c r="H28" s="6">
        <v>66.900000000000006</v>
      </c>
      <c r="I28" s="11">
        <f t="shared" si="5"/>
        <v>0</v>
      </c>
    </row>
    <row r="29" spans="1:9" ht="78.75">
      <c r="A29" s="2" t="s">
        <v>29</v>
      </c>
      <c r="B29" s="3" t="s">
        <v>83</v>
      </c>
      <c r="C29" s="6">
        <v>9093.7000000000007</v>
      </c>
      <c r="D29" s="6">
        <v>4182.7</v>
      </c>
      <c r="E29" s="10">
        <f t="shared" si="3"/>
        <v>45.995579357137352</v>
      </c>
      <c r="F29" s="10">
        <v>6529.6</v>
      </c>
      <c r="G29" s="10">
        <f t="shared" si="4"/>
        <v>71.803556308213373</v>
      </c>
      <c r="H29" s="6">
        <v>5633</v>
      </c>
      <c r="I29" s="11">
        <f t="shared" si="5"/>
        <v>115.91691816083794</v>
      </c>
    </row>
    <row r="30" spans="1:9" ht="15.75">
      <c r="A30" s="2" t="s">
        <v>102</v>
      </c>
      <c r="B30" s="3" t="s">
        <v>103</v>
      </c>
      <c r="C30" s="6">
        <v>3000</v>
      </c>
      <c r="D30" s="6">
        <v>0</v>
      </c>
      <c r="E30" s="10">
        <f t="shared" si="3"/>
        <v>0</v>
      </c>
      <c r="F30" s="10">
        <v>0</v>
      </c>
      <c r="G30" s="10">
        <f t="shared" si="4"/>
        <v>0</v>
      </c>
      <c r="H30" s="6">
        <v>0</v>
      </c>
      <c r="I30" s="11">
        <v>0</v>
      </c>
    </row>
    <row r="31" spans="1:9" ht="31.5">
      <c r="A31" s="2" t="s">
        <v>30</v>
      </c>
      <c r="B31" s="3" t="s">
        <v>31</v>
      </c>
      <c r="C31" s="6">
        <v>24070.799999999999</v>
      </c>
      <c r="D31" s="6">
        <v>11088.3</v>
      </c>
      <c r="E31" s="10">
        <f t="shared" si="3"/>
        <v>46.065357196271002</v>
      </c>
      <c r="F31" s="10">
        <v>15060.4</v>
      </c>
      <c r="G31" s="10">
        <f t="shared" si="4"/>
        <v>62.567093740133274</v>
      </c>
      <c r="H31" s="6">
        <v>11852.3</v>
      </c>
      <c r="I31" s="11">
        <f t="shared" si="5"/>
        <v>127.06732026695242</v>
      </c>
    </row>
    <row r="32" spans="1:9" ht="47.25">
      <c r="A32" s="17" t="s">
        <v>115</v>
      </c>
      <c r="B32" s="18" t="s">
        <v>116</v>
      </c>
      <c r="C32" s="10">
        <f>C33</f>
        <v>100</v>
      </c>
      <c r="D32" s="10">
        <f t="shared" ref="D32:H32" si="6">D33</f>
        <v>0</v>
      </c>
      <c r="E32" s="10">
        <f t="shared" si="3"/>
        <v>0</v>
      </c>
      <c r="F32" s="10">
        <f>F33</f>
        <v>0</v>
      </c>
      <c r="G32" s="10">
        <v>0</v>
      </c>
      <c r="H32" s="10">
        <f t="shared" si="6"/>
        <v>0</v>
      </c>
      <c r="I32" s="11">
        <v>0</v>
      </c>
    </row>
    <row r="33" spans="1:9" ht="47.25">
      <c r="A33" s="2" t="s">
        <v>117</v>
      </c>
      <c r="B33" s="3" t="s">
        <v>118</v>
      </c>
      <c r="C33" s="6">
        <v>100</v>
      </c>
      <c r="D33" s="6">
        <v>0</v>
      </c>
      <c r="E33" s="10">
        <f t="shared" si="3"/>
        <v>0</v>
      </c>
      <c r="F33" s="10">
        <v>0</v>
      </c>
      <c r="G33" s="10">
        <v>0</v>
      </c>
      <c r="H33" s="6">
        <v>0</v>
      </c>
      <c r="I33" s="11">
        <v>0</v>
      </c>
    </row>
    <row r="34" spans="1:9" ht="15.75">
      <c r="A34" s="17" t="s">
        <v>32</v>
      </c>
      <c r="B34" s="18" t="s">
        <v>17</v>
      </c>
      <c r="C34" s="10">
        <f>C36+C37+C38+C39+C35</f>
        <v>56939.5</v>
      </c>
      <c r="D34" s="10">
        <f>D36+D37+D38+D39+D35</f>
        <v>2493.1999999999998</v>
      </c>
      <c r="E34" s="10">
        <f t="shared" si="3"/>
        <v>4.3786826368338323</v>
      </c>
      <c r="F34" s="10">
        <f>F35+F36+F37+F38+F39</f>
        <v>9731.7999999999993</v>
      </c>
      <c r="G34" s="10">
        <f t="shared" si="4"/>
        <v>17.091474284108571</v>
      </c>
      <c r="H34" s="10">
        <f>H35+H36+H37+H38+H39</f>
        <v>19186</v>
      </c>
      <c r="I34" s="11">
        <f t="shared" si="5"/>
        <v>50.723444178046485</v>
      </c>
    </row>
    <row r="35" spans="1:9" s="7" customFormat="1" ht="15.75">
      <c r="A35" s="2" t="s">
        <v>130</v>
      </c>
      <c r="B35" s="3" t="s">
        <v>131</v>
      </c>
      <c r="C35" s="6">
        <v>61</v>
      </c>
      <c r="D35" s="6">
        <v>0</v>
      </c>
      <c r="E35" s="10">
        <f t="shared" si="3"/>
        <v>0</v>
      </c>
      <c r="F35" s="10">
        <v>15.7</v>
      </c>
      <c r="G35" s="10">
        <f t="shared" si="4"/>
        <v>25.737704918032783</v>
      </c>
      <c r="H35" s="6">
        <v>0</v>
      </c>
      <c r="I35" s="11">
        <v>0</v>
      </c>
    </row>
    <row r="36" spans="1:9" ht="15.75">
      <c r="A36" s="2" t="s">
        <v>109</v>
      </c>
      <c r="B36" s="3" t="s">
        <v>110</v>
      </c>
      <c r="C36" s="6">
        <v>48.7</v>
      </c>
      <c r="D36" s="6">
        <v>0</v>
      </c>
      <c r="E36" s="10">
        <f t="shared" si="3"/>
        <v>0</v>
      </c>
      <c r="F36" s="10"/>
      <c r="G36" s="10">
        <f t="shared" si="4"/>
        <v>0</v>
      </c>
      <c r="H36" s="6">
        <v>0</v>
      </c>
      <c r="I36" s="11">
        <v>0</v>
      </c>
    </row>
    <row r="37" spans="1:9" ht="15.75">
      <c r="A37" s="2" t="s">
        <v>111</v>
      </c>
      <c r="B37" s="3" t="s">
        <v>112</v>
      </c>
      <c r="C37" s="6">
        <v>1375</v>
      </c>
      <c r="D37" s="6">
        <v>220.2</v>
      </c>
      <c r="E37" s="10">
        <f t="shared" si="3"/>
        <v>16.014545454545452</v>
      </c>
      <c r="F37" s="10">
        <v>520.9</v>
      </c>
      <c r="G37" s="10">
        <f t="shared" si="4"/>
        <v>37.883636363636363</v>
      </c>
      <c r="H37" s="6">
        <v>59.7</v>
      </c>
      <c r="I37" s="11">
        <f t="shared" si="5"/>
        <v>872.52931323283076</v>
      </c>
    </row>
    <row r="38" spans="1:9" ht="31.5">
      <c r="A38" s="2" t="s">
        <v>33</v>
      </c>
      <c r="B38" s="3" t="s">
        <v>84</v>
      </c>
      <c r="C38" s="6">
        <v>51311.3</v>
      </c>
      <c r="D38" s="6">
        <v>2019</v>
      </c>
      <c r="E38" s="10">
        <f t="shared" si="3"/>
        <v>3.9348057835213681</v>
      </c>
      <c r="F38" s="10">
        <v>8545.9</v>
      </c>
      <c r="G38" s="10">
        <f t="shared" si="4"/>
        <v>16.655005817432027</v>
      </c>
      <c r="H38" s="6">
        <v>18700.2</v>
      </c>
      <c r="I38" s="11">
        <f t="shared" si="5"/>
        <v>45.699511235173951</v>
      </c>
    </row>
    <row r="39" spans="1:9" ht="31.5">
      <c r="A39" s="2" t="s">
        <v>34</v>
      </c>
      <c r="B39" s="3" t="s">
        <v>35</v>
      </c>
      <c r="C39" s="6">
        <v>4143.5</v>
      </c>
      <c r="D39" s="6">
        <v>254</v>
      </c>
      <c r="E39" s="10">
        <f t="shared" si="3"/>
        <v>6.130083262941957</v>
      </c>
      <c r="F39" s="10">
        <v>649.29999999999995</v>
      </c>
      <c r="G39" s="10">
        <f t="shared" si="4"/>
        <v>15.670327018221307</v>
      </c>
      <c r="H39" s="6">
        <v>426.1</v>
      </c>
      <c r="I39" s="11">
        <f t="shared" si="5"/>
        <v>152.38206993663457</v>
      </c>
    </row>
    <row r="40" spans="1:9" ht="31.5">
      <c r="A40" s="17" t="s">
        <v>36</v>
      </c>
      <c r="B40" s="18" t="s">
        <v>37</v>
      </c>
      <c r="C40" s="10">
        <f>SUM(C41:C42)</f>
        <v>9453.7000000000007</v>
      </c>
      <c r="D40" s="10">
        <f>SUM(D41:D42)</f>
        <v>2821.1</v>
      </c>
      <c r="E40" s="10">
        <f t="shared" si="3"/>
        <v>29.841226186572449</v>
      </c>
      <c r="F40" s="10">
        <f>F41+F42</f>
        <v>4730.2000000000007</v>
      </c>
      <c r="G40" s="10">
        <f t="shared" si="4"/>
        <v>50.035435861091429</v>
      </c>
      <c r="H40" s="10">
        <f>SUM(H41:H42)</f>
        <v>1510.9</v>
      </c>
      <c r="I40" s="11">
        <f t="shared" si="5"/>
        <v>313.07167913164341</v>
      </c>
    </row>
    <row r="41" spans="1:9" ht="15.75">
      <c r="A41" s="2" t="s">
        <v>38</v>
      </c>
      <c r="B41" s="3" t="s">
        <v>39</v>
      </c>
      <c r="C41" s="6">
        <v>2000</v>
      </c>
      <c r="D41" s="6">
        <v>265.10000000000002</v>
      </c>
      <c r="E41" s="10">
        <f t="shared" si="3"/>
        <v>13.255000000000001</v>
      </c>
      <c r="F41" s="10">
        <v>265.10000000000002</v>
      </c>
      <c r="G41" s="10">
        <f t="shared" si="4"/>
        <v>13.255000000000001</v>
      </c>
      <c r="H41" s="6">
        <v>280</v>
      </c>
      <c r="I41" s="11">
        <f t="shared" si="5"/>
        <v>94.678571428571431</v>
      </c>
    </row>
    <row r="42" spans="1:9" ht="15.75">
      <c r="A42" s="2" t="s">
        <v>40</v>
      </c>
      <c r="B42" s="3" t="s">
        <v>41</v>
      </c>
      <c r="C42" s="6">
        <v>7453.7</v>
      </c>
      <c r="D42" s="6">
        <v>2556</v>
      </c>
      <c r="E42" s="10">
        <f t="shared" si="3"/>
        <v>34.291694057984628</v>
      </c>
      <c r="F42" s="10">
        <v>4465.1000000000004</v>
      </c>
      <c r="G42" s="10">
        <f t="shared" si="4"/>
        <v>59.904476971168684</v>
      </c>
      <c r="H42" s="6">
        <v>1230.9000000000001</v>
      </c>
      <c r="I42" s="11">
        <f t="shared" si="5"/>
        <v>362.75083272402304</v>
      </c>
    </row>
    <row r="43" spans="1:9" ht="15.75">
      <c r="A43" s="17" t="s">
        <v>42</v>
      </c>
      <c r="B43" s="18" t="s">
        <v>18</v>
      </c>
      <c r="C43" s="10">
        <f>SUM(C44:C49)</f>
        <v>532681.9</v>
      </c>
      <c r="D43" s="10">
        <f>SUM(D44:D49)</f>
        <v>267608.19999999995</v>
      </c>
      <c r="E43" s="10">
        <f t="shared" si="3"/>
        <v>50.237899954926178</v>
      </c>
      <c r="F43" s="10">
        <f>F44+F45+F46+F47+F48+F49</f>
        <v>372151.09999999992</v>
      </c>
      <c r="G43" s="10">
        <f t="shared" si="4"/>
        <v>69.863665350746842</v>
      </c>
      <c r="H43" s="10">
        <f>SUM(H44:H49)</f>
        <v>379120.20000000007</v>
      </c>
      <c r="I43" s="11">
        <f t="shared" si="5"/>
        <v>98.161770330359559</v>
      </c>
    </row>
    <row r="44" spans="1:9" ht="15.75">
      <c r="A44" s="2" t="s">
        <v>43</v>
      </c>
      <c r="B44" s="3" t="s">
        <v>44</v>
      </c>
      <c r="C44" s="6">
        <v>161367.20000000001</v>
      </c>
      <c r="D44" s="6">
        <v>79386</v>
      </c>
      <c r="E44" s="10">
        <f t="shared" si="3"/>
        <v>49.195871279913142</v>
      </c>
      <c r="F44" s="10">
        <v>117877.6</v>
      </c>
      <c r="G44" s="10">
        <f t="shared" si="4"/>
        <v>73.049293784610498</v>
      </c>
      <c r="H44" s="6">
        <v>119984.9</v>
      </c>
      <c r="I44" s="11">
        <f t="shared" si="5"/>
        <v>98.243695665037862</v>
      </c>
    </row>
    <row r="45" spans="1:9" ht="15.75">
      <c r="A45" s="2" t="s">
        <v>45</v>
      </c>
      <c r="B45" s="3" t="s">
        <v>46</v>
      </c>
      <c r="C45" s="6">
        <v>312104.3</v>
      </c>
      <c r="D45" s="6">
        <v>159256.29999999999</v>
      </c>
      <c r="E45" s="10">
        <f t="shared" si="3"/>
        <v>51.026627957384761</v>
      </c>
      <c r="F45" s="10">
        <v>209746</v>
      </c>
      <c r="G45" s="10">
        <f t="shared" si="4"/>
        <v>67.203816160174668</v>
      </c>
      <c r="H45" s="6">
        <v>214275.5</v>
      </c>
      <c r="I45" s="11">
        <f t="shared" si="5"/>
        <v>97.886132572319283</v>
      </c>
    </row>
    <row r="46" spans="1:9" ht="15.75">
      <c r="A46" s="2" t="s">
        <v>104</v>
      </c>
      <c r="B46" s="3" t="s">
        <v>105</v>
      </c>
      <c r="C46" s="6">
        <v>28433.5</v>
      </c>
      <c r="D46" s="6">
        <v>15967.9</v>
      </c>
      <c r="E46" s="10">
        <f t="shared" si="3"/>
        <v>56.158756396504117</v>
      </c>
      <c r="F46" s="10">
        <v>21295.8</v>
      </c>
      <c r="G46" s="10">
        <f t="shared" si="4"/>
        <v>74.896864613923725</v>
      </c>
      <c r="H46" s="6">
        <v>21959.7</v>
      </c>
      <c r="I46" s="11">
        <f t="shared" si="5"/>
        <v>96.976734654845004</v>
      </c>
    </row>
    <row r="47" spans="1:9" s="7" customFormat="1" ht="47.25">
      <c r="A47" s="2" t="s">
        <v>128</v>
      </c>
      <c r="B47" s="3" t="s">
        <v>129</v>
      </c>
      <c r="C47" s="6">
        <v>313.5</v>
      </c>
      <c r="D47" s="6">
        <v>54.5</v>
      </c>
      <c r="E47" s="10">
        <f t="shared" si="3"/>
        <v>17.384370015948964</v>
      </c>
      <c r="F47" s="10">
        <v>235.5</v>
      </c>
      <c r="G47" s="10">
        <f t="shared" si="4"/>
        <v>75.119617224880386</v>
      </c>
      <c r="H47" s="6">
        <v>0</v>
      </c>
      <c r="I47" s="11">
        <v>0</v>
      </c>
    </row>
    <row r="48" spans="1:9" ht="15.75">
      <c r="A48" s="2" t="s">
        <v>47</v>
      </c>
      <c r="B48" s="3" t="s">
        <v>106</v>
      </c>
      <c r="C48" s="6">
        <v>4860.7</v>
      </c>
      <c r="D48" s="6">
        <v>702.8</v>
      </c>
      <c r="E48" s="10">
        <f t="shared" si="3"/>
        <v>14.458822803299936</v>
      </c>
      <c r="F48" s="10">
        <v>4447.6000000000004</v>
      </c>
      <c r="G48" s="10">
        <f t="shared" si="4"/>
        <v>91.501224103524194</v>
      </c>
      <c r="H48" s="6">
        <v>3861.9</v>
      </c>
      <c r="I48" s="11">
        <f t="shared" si="5"/>
        <v>115.16610994588157</v>
      </c>
    </row>
    <row r="49" spans="1:9" ht="31.5">
      <c r="A49" s="2" t="s">
        <v>48</v>
      </c>
      <c r="B49" s="3" t="s">
        <v>49</v>
      </c>
      <c r="C49" s="6">
        <v>25602.7</v>
      </c>
      <c r="D49" s="6">
        <v>12240.7</v>
      </c>
      <c r="E49" s="10">
        <f t="shared" si="3"/>
        <v>47.810191893823699</v>
      </c>
      <c r="F49" s="10">
        <v>18548.599999999999</v>
      </c>
      <c r="G49" s="10">
        <f t="shared" si="4"/>
        <v>72.44782776816507</v>
      </c>
      <c r="H49" s="6">
        <v>19038.2</v>
      </c>
      <c r="I49" s="11">
        <f t="shared" si="5"/>
        <v>97.428328308348469</v>
      </c>
    </row>
    <row r="50" spans="1:9" ht="16.5" customHeight="1">
      <c r="A50" s="17" t="s">
        <v>50</v>
      </c>
      <c r="B50" s="18" t="s">
        <v>19</v>
      </c>
      <c r="C50" s="10">
        <f>SUM(C51:C52)</f>
        <v>98661.799999999988</v>
      </c>
      <c r="D50" s="10">
        <f>SUM(D51:D52)</f>
        <v>48570</v>
      </c>
      <c r="E50" s="10">
        <f t="shared" si="3"/>
        <v>49.228779527638871</v>
      </c>
      <c r="F50" s="10">
        <f>F51+F52</f>
        <v>76896.2</v>
      </c>
      <c r="G50" s="10">
        <f t="shared" si="4"/>
        <v>77.939182135335059</v>
      </c>
      <c r="H50" s="10">
        <f>SUM(H51:H52)</f>
        <v>67845.100000000006</v>
      </c>
      <c r="I50" s="11">
        <f t="shared" si="5"/>
        <v>113.34083080428799</v>
      </c>
    </row>
    <row r="51" spans="1:9" ht="15.75">
      <c r="A51" s="2" t="s">
        <v>51</v>
      </c>
      <c r="B51" s="3" t="s">
        <v>52</v>
      </c>
      <c r="C51" s="6">
        <v>77767.399999999994</v>
      </c>
      <c r="D51" s="6">
        <v>36203.199999999997</v>
      </c>
      <c r="E51" s="10">
        <f t="shared" si="3"/>
        <v>46.553182953268333</v>
      </c>
      <c r="F51" s="10">
        <v>59601.1</v>
      </c>
      <c r="G51" s="10">
        <f t="shared" si="4"/>
        <v>76.640211708247932</v>
      </c>
      <c r="H51" s="6">
        <v>52773</v>
      </c>
      <c r="I51" s="11">
        <f t="shared" si="5"/>
        <v>112.93862391753358</v>
      </c>
    </row>
    <row r="52" spans="1:9" ht="31.5">
      <c r="A52" s="2" t="s">
        <v>53</v>
      </c>
      <c r="B52" s="3" t="s">
        <v>54</v>
      </c>
      <c r="C52" s="6">
        <v>20894.400000000001</v>
      </c>
      <c r="D52" s="6">
        <v>12366.8</v>
      </c>
      <c r="E52" s="10">
        <f t="shared" si="3"/>
        <v>59.187150624090656</v>
      </c>
      <c r="F52" s="10">
        <v>17295.099999999999</v>
      </c>
      <c r="G52" s="10">
        <f t="shared" si="4"/>
        <v>82.77385328126195</v>
      </c>
      <c r="H52" s="6">
        <v>15072.1</v>
      </c>
      <c r="I52" s="11">
        <f t="shared" si="5"/>
        <v>114.7491059639997</v>
      </c>
    </row>
    <row r="53" spans="1:9" ht="15.75">
      <c r="A53" s="17" t="s">
        <v>55</v>
      </c>
      <c r="B53" s="18" t="s">
        <v>20</v>
      </c>
      <c r="C53" s="10">
        <f>SUM(C54:C56)</f>
        <v>24609.5</v>
      </c>
      <c r="D53" s="10">
        <f>SUM(D54:D56)</f>
        <v>13038.5</v>
      </c>
      <c r="E53" s="10">
        <f t="shared" si="3"/>
        <v>52.981572157093801</v>
      </c>
      <c r="F53" s="10">
        <f>F54+F55+F56</f>
        <v>15721.399999999998</v>
      </c>
      <c r="G53" s="10">
        <f t="shared" si="4"/>
        <v>63.88345963957007</v>
      </c>
      <c r="H53" s="10">
        <f>SUM(H54:H56)</f>
        <v>14878.2</v>
      </c>
      <c r="I53" s="11">
        <f t="shared" si="5"/>
        <v>105.66735223346907</v>
      </c>
    </row>
    <row r="54" spans="1:9" ht="15.75">
      <c r="A54" s="2" t="s">
        <v>56</v>
      </c>
      <c r="B54" s="3" t="s">
        <v>57</v>
      </c>
      <c r="C54" s="6">
        <v>1686</v>
      </c>
      <c r="D54" s="6">
        <v>855.2</v>
      </c>
      <c r="E54" s="10">
        <f t="shared" si="3"/>
        <v>50.723606168446032</v>
      </c>
      <c r="F54" s="10">
        <v>1282.8</v>
      </c>
      <c r="G54" s="10">
        <f t="shared" si="4"/>
        <v>76.085409252669038</v>
      </c>
      <c r="H54" s="6">
        <v>1261.8</v>
      </c>
      <c r="I54" s="11">
        <f t="shared" si="5"/>
        <v>101.6642891107941</v>
      </c>
    </row>
    <row r="55" spans="1:9" ht="15.75">
      <c r="A55" s="2" t="s">
        <v>58</v>
      </c>
      <c r="B55" s="3" t="s">
        <v>59</v>
      </c>
      <c r="C55" s="6">
        <v>15066.3</v>
      </c>
      <c r="D55" s="6">
        <v>7798.5</v>
      </c>
      <c r="E55" s="10">
        <f t="shared" si="3"/>
        <v>51.761215427809084</v>
      </c>
      <c r="F55" s="10">
        <v>8312.9</v>
      </c>
      <c r="G55" s="10">
        <f t="shared" si="4"/>
        <v>55.175457809813956</v>
      </c>
      <c r="H55" s="6">
        <v>9211.6</v>
      </c>
      <c r="I55" s="11">
        <f t="shared" si="5"/>
        <v>90.243823005775312</v>
      </c>
    </row>
    <row r="56" spans="1:9" ht="15.75">
      <c r="A56" s="2" t="s">
        <v>60</v>
      </c>
      <c r="B56" s="3" t="s">
        <v>61</v>
      </c>
      <c r="C56" s="6">
        <v>7857.2</v>
      </c>
      <c r="D56" s="6">
        <v>4384.8</v>
      </c>
      <c r="E56" s="10">
        <f t="shared" si="3"/>
        <v>55.806139591712068</v>
      </c>
      <c r="F56" s="10">
        <v>6125.7</v>
      </c>
      <c r="G56" s="10">
        <f t="shared" si="4"/>
        <v>77.962887542636054</v>
      </c>
      <c r="H56" s="6">
        <v>4404.8</v>
      </c>
      <c r="I56" s="11">
        <f t="shared" si="5"/>
        <v>139.0687431892481</v>
      </c>
    </row>
    <row r="57" spans="1:9" ht="15.75">
      <c r="A57" s="17" t="s">
        <v>62</v>
      </c>
      <c r="B57" s="18" t="s">
        <v>21</v>
      </c>
      <c r="C57" s="10">
        <f>C58+C59</f>
        <v>750</v>
      </c>
      <c r="D57" s="10">
        <f>D58+D59</f>
        <v>395.2</v>
      </c>
      <c r="E57" s="10">
        <f t="shared" si="3"/>
        <v>52.693333333333335</v>
      </c>
      <c r="F57" s="10">
        <f>F58+F59</f>
        <v>609</v>
      </c>
      <c r="G57" s="10">
        <f t="shared" si="4"/>
        <v>81.2</v>
      </c>
      <c r="H57" s="10">
        <f>H58+H59</f>
        <v>3839.2</v>
      </c>
      <c r="I57" s="11">
        <f t="shared" si="5"/>
        <v>15.862679724942696</v>
      </c>
    </row>
    <row r="58" spans="1:9" ht="15.75">
      <c r="A58" s="2" t="s">
        <v>119</v>
      </c>
      <c r="B58" s="3" t="s">
        <v>120</v>
      </c>
      <c r="C58" s="6">
        <v>0</v>
      </c>
      <c r="D58" s="6">
        <v>0</v>
      </c>
      <c r="E58" s="10">
        <f t="shared" si="3"/>
        <v>0</v>
      </c>
      <c r="F58" s="10">
        <v>0</v>
      </c>
      <c r="G58" s="10">
        <v>0</v>
      </c>
      <c r="H58" s="6">
        <v>3230.7</v>
      </c>
      <c r="I58" s="11">
        <f t="shared" si="5"/>
        <v>0</v>
      </c>
    </row>
    <row r="59" spans="1:9" ht="31.5">
      <c r="A59" s="2" t="s">
        <v>113</v>
      </c>
      <c r="B59" s="3" t="s">
        <v>114</v>
      </c>
      <c r="C59" s="6">
        <v>750</v>
      </c>
      <c r="D59" s="6">
        <v>395.2</v>
      </c>
      <c r="E59" s="10">
        <f t="shared" si="3"/>
        <v>52.693333333333335</v>
      </c>
      <c r="F59" s="10">
        <v>609</v>
      </c>
      <c r="G59" s="10">
        <f t="shared" si="4"/>
        <v>81.2</v>
      </c>
      <c r="H59" s="6">
        <v>608.5</v>
      </c>
      <c r="I59" s="11">
        <f t="shared" si="5"/>
        <v>100.08216926869351</v>
      </c>
    </row>
    <row r="60" spans="1:9" ht="15.75">
      <c r="A60" s="17" t="s">
        <v>63</v>
      </c>
      <c r="B60" s="18" t="s">
        <v>22</v>
      </c>
      <c r="C60" s="10">
        <f>SUM(C61:C61)</f>
        <v>926.1</v>
      </c>
      <c r="D60" s="10">
        <f>SUM(D61:D61)</f>
        <v>458.2</v>
      </c>
      <c r="E60" s="10">
        <f t="shared" si="3"/>
        <v>49.476298455890287</v>
      </c>
      <c r="F60" s="10">
        <f>F61</f>
        <v>573.9</v>
      </c>
      <c r="G60" s="10">
        <f t="shared" si="4"/>
        <v>61.969549724651763</v>
      </c>
      <c r="H60" s="10">
        <f>SUM(H61:H61)</f>
        <v>666</v>
      </c>
      <c r="I60" s="11">
        <f t="shared" si="5"/>
        <v>86.171171171171167</v>
      </c>
    </row>
    <row r="61" spans="1:9" ht="31.5">
      <c r="A61" s="2" t="s">
        <v>100</v>
      </c>
      <c r="B61" s="3" t="s">
        <v>101</v>
      </c>
      <c r="C61" s="6">
        <v>926.1</v>
      </c>
      <c r="D61" s="6">
        <v>458.2</v>
      </c>
      <c r="E61" s="10">
        <f t="shared" si="3"/>
        <v>49.476298455890287</v>
      </c>
      <c r="F61" s="10">
        <v>573.9</v>
      </c>
      <c r="G61" s="10">
        <f t="shared" si="4"/>
        <v>61.969549724651763</v>
      </c>
      <c r="H61" s="6">
        <v>666</v>
      </c>
      <c r="I61" s="11">
        <f t="shared" si="5"/>
        <v>86.171171171171167</v>
      </c>
    </row>
    <row r="62" spans="1:9" ht="31.5">
      <c r="A62" s="17" t="s">
        <v>64</v>
      </c>
      <c r="B62" s="18" t="s">
        <v>23</v>
      </c>
      <c r="C62" s="10">
        <f>SUM(C63)</f>
        <v>5.2</v>
      </c>
      <c r="D62" s="10">
        <f>SUM(D63)</f>
        <v>1.5</v>
      </c>
      <c r="E62" s="10">
        <f t="shared" si="3"/>
        <v>28.846153846153843</v>
      </c>
      <c r="F62" s="10">
        <f>F63</f>
        <v>5.2</v>
      </c>
      <c r="G62" s="10">
        <f t="shared" si="4"/>
        <v>100</v>
      </c>
      <c r="H62" s="10">
        <f>SUM(H63)</f>
        <v>221.9</v>
      </c>
      <c r="I62" s="11">
        <f t="shared" si="5"/>
        <v>2.3433979269941414</v>
      </c>
    </row>
    <row r="63" spans="1:9" ht="47.25">
      <c r="A63" s="2" t="s">
        <v>65</v>
      </c>
      <c r="B63" s="3" t="s">
        <v>85</v>
      </c>
      <c r="C63" s="6">
        <v>5.2</v>
      </c>
      <c r="D63" s="6">
        <v>1.5</v>
      </c>
      <c r="E63" s="10">
        <f t="shared" si="3"/>
        <v>28.846153846153843</v>
      </c>
      <c r="F63" s="10">
        <v>5.2</v>
      </c>
      <c r="G63" s="10">
        <f t="shared" si="4"/>
        <v>100</v>
      </c>
      <c r="H63" s="6">
        <v>221.9</v>
      </c>
      <c r="I63" s="11">
        <f t="shared" si="5"/>
        <v>2.3433979269941414</v>
      </c>
    </row>
    <row r="64" spans="1:9" ht="63">
      <c r="A64" s="17" t="s">
        <v>66</v>
      </c>
      <c r="B64" s="18" t="s">
        <v>86</v>
      </c>
      <c r="C64" s="10">
        <f>SUM(C65:C65)</f>
        <v>2575.5</v>
      </c>
      <c r="D64" s="10">
        <f>SUM(D65:D65)</f>
        <v>1224</v>
      </c>
      <c r="E64" s="10">
        <f t="shared" si="3"/>
        <v>47.524752475247524</v>
      </c>
      <c r="F64" s="10">
        <f>F65</f>
        <v>1876</v>
      </c>
      <c r="G64" s="10">
        <f t="shared" si="4"/>
        <v>72.840225198990481</v>
      </c>
      <c r="H64" s="10">
        <f>SUM(H65:H65)</f>
        <v>1854</v>
      </c>
      <c r="I64" s="11">
        <f t="shared" si="5"/>
        <v>101.1866235167206</v>
      </c>
    </row>
    <row r="65" spans="1:9" ht="63">
      <c r="A65" s="2" t="s">
        <v>67</v>
      </c>
      <c r="B65" s="3" t="s">
        <v>68</v>
      </c>
      <c r="C65" s="6">
        <v>2575.5</v>
      </c>
      <c r="D65" s="6">
        <v>1224</v>
      </c>
      <c r="E65" s="10">
        <f t="shared" si="3"/>
        <v>47.524752475247524</v>
      </c>
      <c r="F65" s="10">
        <v>1876</v>
      </c>
      <c r="G65" s="10">
        <f t="shared" si="4"/>
        <v>72.840225198990481</v>
      </c>
      <c r="H65" s="6">
        <v>1854</v>
      </c>
      <c r="I65" s="11">
        <f t="shared" si="5"/>
        <v>101.1866235167206</v>
      </c>
    </row>
    <row r="66" spans="1:9" ht="15.75">
      <c r="A66" s="16"/>
      <c r="B66" s="9" t="s">
        <v>14</v>
      </c>
      <c r="C66" s="10">
        <f>C64+C62+C60+C57+C53+C50+C43+C40+C34+C25+C32</f>
        <v>786446.6</v>
      </c>
      <c r="D66" s="10">
        <f>D64+D62+D60+D57+D53+D50+D43+D40+D34+D25+D32</f>
        <v>365607.69999999995</v>
      </c>
      <c r="E66" s="10">
        <f t="shared" si="3"/>
        <v>46.488560062437799</v>
      </c>
      <c r="F66" s="10">
        <f>F25+F32+F34+F40+F43+F50+F53+F57+F60+F62+F64</f>
        <v>524302.69999999995</v>
      </c>
      <c r="G66" s="10">
        <f t="shared" si="4"/>
        <v>66.667298199267435</v>
      </c>
      <c r="H66" s="10">
        <f>H64+H62+H60+H57+H53+H50+H43+H40+H34+H25+H32</f>
        <v>524735.00000000012</v>
      </c>
      <c r="I66" s="11">
        <f t="shared" si="5"/>
        <v>99.917615558329402</v>
      </c>
    </row>
    <row r="67" spans="1:9" ht="31.5">
      <c r="A67" s="19"/>
      <c r="B67" s="13" t="s">
        <v>24</v>
      </c>
      <c r="C67" s="6">
        <f>C23-C66</f>
        <v>-7382.0999999999767</v>
      </c>
      <c r="D67" s="6">
        <f>D23-D66</f>
        <v>19163.600000000035</v>
      </c>
      <c r="E67" s="6" t="s">
        <v>92</v>
      </c>
      <c r="F67" s="6">
        <f t="shared" ref="F67" si="7">F23-F66</f>
        <v>27138.300000000047</v>
      </c>
      <c r="G67" s="6" t="s">
        <v>92</v>
      </c>
      <c r="H67" s="6">
        <f t="shared" ref="H67" si="8">H23-H66</f>
        <v>5514.199999999837</v>
      </c>
      <c r="I67" s="11" t="s">
        <v>92</v>
      </c>
    </row>
    <row r="68" spans="1:9" ht="15.75" customHeight="1">
      <c r="A68" s="16"/>
      <c r="B68" s="34" t="s">
        <v>25</v>
      </c>
      <c r="C68" s="35"/>
      <c r="D68" s="35"/>
      <c r="E68" s="35"/>
      <c r="F68" s="35"/>
      <c r="G68" s="35"/>
      <c r="H68" s="35"/>
      <c r="I68" s="36"/>
    </row>
    <row r="69" spans="1:9" s="1" customFormat="1" ht="31.5">
      <c r="A69" s="21" t="s">
        <v>87</v>
      </c>
      <c r="B69" s="13" t="s">
        <v>88</v>
      </c>
      <c r="C69" s="6">
        <v>0</v>
      </c>
      <c r="D69" s="6">
        <v>0</v>
      </c>
      <c r="E69" s="20" t="s">
        <v>92</v>
      </c>
      <c r="F69" s="20">
        <v>0</v>
      </c>
      <c r="G69" s="20" t="s">
        <v>92</v>
      </c>
      <c r="H69" s="6">
        <v>0</v>
      </c>
      <c r="I69" s="20" t="s">
        <v>92</v>
      </c>
    </row>
    <row r="70" spans="1:9" s="1" customFormat="1" ht="47.25">
      <c r="A70" s="12" t="s">
        <v>89</v>
      </c>
      <c r="B70" s="13" t="s">
        <v>90</v>
      </c>
      <c r="C70" s="6">
        <v>-9600</v>
      </c>
      <c r="D70" s="6">
        <v>-4000</v>
      </c>
      <c r="E70" s="20" t="s">
        <v>92</v>
      </c>
      <c r="F70" s="20">
        <v>-9600</v>
      </c>
      <c r="G70" s="20" t="s">
        <v>92</v>
      </c>
      <c r="H70" s="6">
        <v>-4500</v>
      </c>
      <c r="I70" s="30" t="s">
        <v>92</v>
      </c>
    </row>
    <row r="71" spans="1:9" s="1" customFormat="1" ht="31.5">
      <c r="A71" s="12" t="s">
        <v>77</v>
      </c>
      <c r="B71" s="13" t="s">
        <v>91</v>
      </c>
      <c r="C71" s="6">
        <v>16982.099999999999</v>
      </c>
      <c r="D71" s="6">
        <v>-15163.6</v>
      </c>
      <c r="E71" s="20" t="s">
        <v>92</v>
      </c>
      <c r="F71" s="20">
        <v>-17538.3</v>
      </c>
      <c r="G71" s="20" t="s">
        <v>92</v>
      </c>
      <c r="H71" s="6">
        <v>-1014.2</v>
      </c>
      <c r="I71" s="30" t="s">
        <v>92</v>
      </c>
    </row>
    <row r="72" spans="1:9" ht="15.75">
      <c r="A72" s="5"/>
      <c r="B72" s="9" t="s">
        <v>14</v>
      </c>
      <c r="C72" s="10">
        <f>C69+C70+C71</f>
        <v>7382.0999999999985</v>
      </c>
      <c r="D72" s="10">
        <f t="shared" ref="D72:F72" si="9">D69+D70+D71</f>
        <v>-19163.599999999999</v>
      </c>
      <c r="E72" s="10" t="e">
        <f t="shared" si="9"/>
        <v>#VALUE!</v>
      </c>
      <c r="F72" s="10">
        <f t="shared" si="9"/>
        <v>-27138.3</v>
      </c>
      <c r="G72" s="20" t="s">
        <v>92</v>
      </c>
      <c r="H72" s="10">
        <f>H69+H70+H71</f>
        <v>-5514.2</v>
      </c>
      <c r="I72" s="30" t="s">
        <v>92</v>
      </c>
    </row>
    <row r="75" spans="1:9" ht="28.5" customHeight="1">
      <c r="A75" s="31"/>
      <c r="B75" s="31"/>
      <c r="H75" s="32"/>
      <c r="I75" s="32"/>
    </row>
  </sheetData>
  <mergeCells count="10">
    <mergeCell ref="A1:I1"/>
    <mergeCell ref="A2:I2"/>
    <mergeCell ref="A3:I3"/>
    <mergeCell ref="A4:I4"/>
    <mergeCell ref="A6:I6"/>
    <mergeCell ref="A75:B75"/>
    <mergeCell ref="H75:I75"/>
    <mergeCell ref="B8:I8"/>
    <mergeCell ref="B24:I24"/>
    <mergeCell ref="B68:I68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69"/>
  <sheetViews>
    <sheetView topLeftCell="A16" workbookViewId="0">
      <selection activeCell="D9" sqref="D9"/>
    </sheetView>
  </sheetViews>
  <sheetFormatPr defaultRowHeight="15"/>
  <cols>
    <col min="1" max="1" width="34.28515625" style="27" customWidth="1"/>
    <col min="2" max="2" width="17.42578125" style="28" customWidth="1"/>
    <col min="3" max="4" width="15" style="28" customWidth="1"/>
    <col min="5" max="5" width="14.7109375" style="28" customWidth="1"/>
    <col min="6" max="6" width="16" style="28" customWidth="1"/>
  </cols>
  <sheetData>
    <row r="1" spans="1:6" ht="15.75">
      <c r="A1" s="37" t="s">
        <v>0</v>
      </c>
      <c r="B1" s="37"/>
      <c r="C1" s="37"/>
      <c r="D1" s="37"/>
      <c r="E1" s="37"/>
      <c r="F1" s="37"/>
    </row>
    <row r="2" spans="1:6" ht="15.75">
      <c r="A2" s="37" t="s">
        <v>132</v>
      </c>
      <c r="B2" s="37"/>
      <c r="C2" s="37"/>
      <c r="D2" s="37"/>
      <c r="E2" s="37"/>
      <c r="F2" s="37"/>
    </row>
    <row r="3" spans="1:6" ht="15.75">
      <c r="A3" s="38" t="s">
        <v>142</v>
      </c>
      <c r="B3" s="38"/>
      <c r="C3" s="38"/>
      <c r="D3" s="38"/>
      <c r="E3" s="38"/>
      <c r="F3" s="38"/>
    </row>
    <row r="4" spans="1:6" ht="15.75">
      <c r="A4" s="39" t="s">
        <v>26</v>
      </c>
      <c r="B4" s="39"/>
      <c r="C4" s="39"/>
      <c r="D4" s="39"/>
      <c r="E4" s="39"/>
      <c r="F4" s="39"/>
    </row>
    <row r="5" spans="1:6" ht="15.75">
      <c r="A5" s="25"/>
      <c r="B5" s="26"/>
      <c r="C5" s="26"/>
      <c r="D5" s="26"/>
      <c r="E5" s="26"/>
      <c r="F5" s="26"/>
    </row>
    <row r="6" spans="1:6" ht="15.75">
      <c r="A6" s="40" t="s">
        <v>79</v>
      </c>
      <c r="B6" s="40"/>
      <c r="C6" s="40"/>
      <c r="D6" s="40"/>
      <c r="E6" s="40"/>
      <c r="F6" s="40"/>
    </row>
    <row r="7" spans="1:6" ht="63">
      <c r="A7" s="5" t="s">
        <v>78</v>
      </c>
      <c r="B7" s="8" t="s">
        <v>147</v>
      </c>
      <c r="C7" s="8" t="s">
        <v>144</v>
      </c>
      <c r="D7" s="8" t="s">
        <v>80</v>
      </c>
      <c r="E7" s="8" t="s">
        <v>145</v>
      </c>
      <c r="F7" s="5" t="s">
        <v>107</v>
      </c>
    </row>
    <row r="8" spans="1:6" ht="57">
      <c r="A8" s="22" t="s">
        <v>121</v>
      </c>
      <c r="B8" s="23">
        <v>501323.7</v>
      </c>
      <c r="C8" s="6">
        <v>349674</v>
      </c>
      <c r="D8" s="6">
        <f>C8/B8*100</f>
        <v>69.750143470177051</v>
      </c>
      <c r="E8" s="6">
        <v>504015.6</v>
      </c>
      <c r="F8" s="14">
        <f>C8/E8*100</f>
        <v>69.377614502408264</v>
      </c>
    </row>
    <row r="9" spans="1:6" ht="85.5">
      <c r="A9" s="22" t="s">
        <v>122</v>
      </c>
      <c r="B9" s="23">
        <v>10391.799999999999</v>
      </c>
      <c r="C9" s="6">
        <v>4135.6000000000004</v>
      </c>
      <c r="D9" s="6">
        <f>C9/B9*100</f>
        <v>39.796762832233114</v>
      </c>
      <c r="E9" s="6">
        <v>3517.5</v>
      </c>
      <c r="F9" s="14">
        <f t="shared" ref="F9:F17" si="0">C9/E9*100</f>
        <v>117.5721393034826</v>
      </c>
    </row>
    <row r="10" spans="1:6" ht="57">
      <c r="A10" s="22" t="s">
        <v>123</v>
      </c>
      <c r="B10" s="23">
        <v>95196.3</v>
      </c>
      <c r="C10" s="6">
        <v>71466.7</v>
      </c>
      <c r="D10" s="6">
        <f>C10/B10*100</f>
        <v>75.072980777614248</v>
      </c>
      <c r="E10" s="6">
        <v>90171.199999999997</v>
      </c>
      <c r="F10" s="14">
        <f t="shared" si="0"/>
        <v>79.256680625299424</v>
      </c>
    </row>
    <row r="11" spans="1:6" ht="71.25">
      <c r="A11" s="22" t="s">
        <v>124</v>
      </c>
      <c r="B11" s="23">
        <v>37062.300000000003</v>
      </c>
      <c r="C11" s="6">
        <v>9051.7999999999993</v>
      </c>
      <c r="D11" s="6">
        <f>C11/B11*100</f>
        <v>24.423200934642477</v>
      </c>
      <c r="E11" s="6">
        <v>28015.3</v>
      </c>
      <c r="F11" s="14">
        <f t="shared" si="0"/>
        <v>32.310201925376489</v>
      </c>
    </row>
    <row r="12" spans="1:6" s="7" customFormat="1" ht="114">
      <c r="A12" s="22" t="s">
        <v>146</v>
      </c>
      <c r="B12" s="23">
        <v>200</v>
      </c>
      <c r="C12" s="6">
        <v>15</v>
      </c>
      <c r="D12" s="6">
        <v>0</v>
      </c>
      <c r="E12" s="6"/>
      <c r="F12" s="14">
        <v>0</v>
      </c>
    </row>
    <row r="13" spans="1:6" ht="78.75" customHeight="1">
      <c r="A13" s="22" t="s">
        <v>125</v>
      </c>
      <c r="B13" s="23">
        <v>15</v>
      </c>
      <c r="C13" s="6">
        <v>0</v>
      </c>
      <c r="D13" s="6">
        <f>C13/B13*100</f>
        <v>0</v>
      </c>
      <c r="E13" s="6">
        <v>0</v>
      </c>
      <c r="F13" s="14">
        <v>0</v>
      </c>
    </row>
    <row r="14" spans="1:6" s="7" customFormat="1" ht="99" customHeight="1">
      <c r="A14" s="22" t="s">
        <v>139</v>
      </c>
      <c r="B14" s="23">
        <v>61</v>
      </c>
      <c r="C14" s="6">
        <v>15.7</v>
      </c>
      <c r="D14" s="6">
        <f>C14/B14*100</f>
        <v>25.737704918032783</v>
      </c>
      <c r="E14" s="6">
        <v>0</v>
      </c>
      <c r="F14" s="14">
        <v>0</v>
      </c>
    </row>
    <row r="15" spans="1:6" s="7" customFormat="1" ht="78.75" customHeight="1">
      <c r="A15" s="22" t="s">
        <v>140</v>
      </c>
      <c r="B15" s="23">
        <v>1406.5</v>
      </c>
      <c r="C15" s="6">
        <v>961.4</v>
      </c>
      <c r="D15" s="6">
        <f>C15/B15*100</f>
        <v>68.354070387486672</v>
      </c>
      <c r="E15" s="6">
        <v>0</v>
      </c>
      <c r="F15" s="14">
        <v>0</v>
      </c>
    </row>
    <row r="16" spans="1:6" s="7" customFormat="1" ht="78.75" customHeight="1">
      <c r="A16" s="22" t="s">
        <v>126</v>
      </c>
      <c r="B16" s="23">
        <v>0</v>
      </c>
      <c r="C16" s="6">
        <v>0</v>
      </c>
      <c r="D16" s="6">
        <v>0</v>
      </c>
      <c r="E16" s="6">
        <v>3230.7</v>
      </c>
      <c r="F16" s="14">
        <f t="shared" si="0"/>
        <v>0</v>
      </c>
    </row>
    <row r="17" spans="1:6" s="1" customFormat="1" ht="15.75">
      <c r="A17" s="24" t="s">
        <v>93</v>
      </c>
      <c r="B17" s="11">
        <f>SUM(B8:B16)</f>
        <v>645656.60000000009</v>
      </c>
      <c r="C17" s="10">
        <f>C16+C15+C14+C13+C12+C11+C10+C9+C8</f>
        <v>435320.2</v>
      </c>
      <c r="D17" s="6">
        <f>C17/B17*100</f>
        <v>67.422868441211619</v>
      </c>
      <c r="E17" s="11">
        <f>SUM(E8:E16)</f>
        <v>628950.29999999993</v>
      </c>
      <c r="F17" s="14">
        <f t="shared" si="0"/>
        <v>69.213767765115946</v>
      </c>
    </row>
    <row r="18" spans="1:6">
      <c r="F18" s="29"/>
    </row>
    <row r="19" spans="1:6">
      <c r="F19" s="29"/>
    </row>
    <row r="20" spans="1:6">
      <c r="F20" s="29"/>
    </row>
    <row r="21" spans="1:6">
      <c r="F21" s="29"/>
    </row>
    <row r="22" spans="1:6">
      <c r="F22" s="29"/>
    </row>
    <row r="23" spans="1:6">
      <c r="F23" s="29"/>
    </row>
    <row r="24" spans="1:6">
      <c r="F24" s="29"/>
    </row>
    <row r="25" spans="1:6">
      <c r="F25" s="29"/>
    </row>
    <row r="26" spans="1:6">
      <c r="F26" s="29"/>
    </row>
    <row r="27" spans="1:6">
      <c r="F27" s="29"/>
    </row>
    <row r="28" spans="1:6">
      <c r="F28" s="29"/>
    </row>
    <row r="29" spans="1:6">
      <c r="F29" s="29"/>
    </row>
    <row r="30" spans="1:6">
      <c r="F30" s="29"/>
    </row>
    <row r="31" spans="1:6">
      <c r="F31" s="29"/>
    </row>
    <row r="32" spans="1:6">
      <c r="F32" s="29"/>
    </row>
    <row r="33" spans="6:6">
      <c r="F33" s="29"/>
    </row>
    <row r="34" spans="6:6">
      <c r="F34" s="29"/>
    </row>
    <row r="35" spans="6:6">
      <c r="F35" s="29"/>
    </row>
    <row r="36" spans="6:6">
      <c r="F36" s="29"/>
    </row>
    <row r="37" spans="6:6">
      <c r="F37" s="29"/>
    </row>
    <row r="38" spans="6:6">
      <c r="F38" s="29"/>
    </row>
    <row r="39" spans="6:6">
      <c r="F39" s="29"/>
    </row>
    <row r="40" spans="6:6">
      <c r="F40" s="29"/>
    </row>
    <row r="41" spans="6:6">
      <c r="F41" s="29"/>
    </row>
    <row r="42" spans="6:6">
      <c r="F42" s="29"/>
    </row>
    <row r="43" spans="6:6">
      <c r="F43" s="29"/>
    </row>
    <row r="44" spans="6:6">
      <c r="F44" s="29"/>
    </row>
    <row r="45" spans="6:6">
      <c r="F45" s="29"/>
    </row>
    <row r="46" spans="6:6">
      <c r="F46" s="29"/>
    </row>
    <row r="47" spans="6:6">
      <c r="F47" s="29"/>
    </row>
    <row r="48" spans="6:6">
      <c r="F48" s="29"/>
    </row>
    <row r="49" spans="6:6">
      <c r="F49" s="29"/>
    </row>
    <row r="50" spans="6:6">
      <c r="F50" s="29"/>
    </row>
    <row r="51" spans="6:6">
      <c r="F51" s="29"/>
    </row>
    <row r="52" spans="6:6">
      <c r="F52" s="29"/>
    </row>
    <row r="53" spans="6:6">
      <c r="F53" s="29"/>
    </row>
    <row r="54" spans="6:6">
      <c r="F54" s="29"/>
    </row>
    <row r="55" spans="6:6">
      <c r="F55" s="29"/>
    </row>
    <row r="56" spans="6:6">
      <c r="F56" s="29"/>
    </row>
    <row r="57" spans="6:6">
      <c r="F57" s="29"/>
    </row>
    <row r="58" spans="6:6">
      <c r="F58" s="29"/>
    </row>
    <row r="59" spans="6:6">
      <c r="F59" s="29"/>
    </row>
    <row r="60" spans="6:6">
      <c r="F60" s="29"/>
    </row>
    <row r="61" spans="6:6">
      <c r="F61" s="29"/>
    </row>
    <row r="62" spans="6:6">
      <c r="F62" s="29"/>
    </row>
    <row r="63" spans="6:6">
      <c r="F63" s="29"/>
    </row>
    <row r="64" spans="6:6">
      <c r="F64" s="29"/>
    </row>
    <row r="65" spans="6:6">
      <c r="F65" s="29"/>
    </row>
    <row r="66" spans="6:6">
      <c r="F66" s="29"/>
    </row>
    <row r="67" spans="6:6">
      <c r="F67" s="29"/>
    </row>
    <row r="68" spans="6:6">
      <c r="F68" s="29"/>
    </row>
    <row r="69" spans="6:6">
      <c r="F69" s="29"/>
    </row>
  </sheetData>
  <mergeCells count="5">
    <mergeCell ref="A6:F6"/>
    <mergeCell ref="A1:F1"/>
    <mergeCell ref="A2:F2"/>
    <mergeCell ref="A3:F3"/>
    <mergeCell ref="A4:F4"/>
  </mergeCells>
  <pageMargins left="1.1811023622047245" right="0.59055118110236227" top="0.78740157480314965" bottom="0.59055118110236227" header="0.31496062992125984" footer="0.31496062992125984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исполн.бюджета</vt:lpstr>
      <vt:lpstr>муниц.программы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2019-10-15T05:34:36Z</dcterms:modified>
</cp:coreProperties>
</file>