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исполн.бюджета" sheetId="1" r:id="rId1"/>
    <sheet name="муниц.программы" sheetId="2" r:id="rId2"/>
  </sheets>
  <calcPr calcId="124519"/>
</workbook>
</file>

<file path=xl/calcChain.xml><?xml version="1.0" encoding="utf-8"?>
<calcChain xmlns="http://schemas.openxmlformats.org/spreadsheetml/2006/main">
  <c r="D9" i="2"/>
  <c r="D10"/>
  <c r="D11"/>
  <c r="D12"/>
  <c r="D14"/>
  <c r="D15"/>
  <c r="D17"/>
  <c r="C72" i="1"/>
  <c r="I10"/>
  <c r="I11"/>
  <c r="I12"/>
  <c r="I13"/>
  <c r="I14"/>
  <c r="I15"/>
  <c r="I16"/>
  <c r="I17"/>
  <c r="I18"/>
  <c r="I19"/>
  <c r="I21"/>
  <c r="I22"/>
  <c r="G10"/>
  <c r="G11"/>
  <c r="G12"/>
  <c r="G13"/>
  <c r="G14"/>
  <c r="G15"/>
  <c r="G16"/>
  <c r="G17"/>
  <c r="G18"/>
  <c r="G20"/>
  <c r="G21"/>
  <c r="I26"/>
  <c r="I27"/>
  <c r="I28"/>
  <c r="I29"/>
  <c r="I30"/>
  <c r="I31"/>
  <c r="I37"/>
  <c r="I38"/>
  <c r="I39"/>
  <c r="I41"/>
  <c r="I42"/>
  <c r="I44"/>
  <c r="I45"/>
  <c r="I46"/>
  <c r="I47"/>
  <c r="I48"/>
  <c r="I49"/>
  <c r="I51"/>
  <c r="I52"/>
  <c r="I54"/>
  <c r="I55"/>
  <c r="I56"/>
  <c r="I58"/>
  <c r="I59"/>
  <c r="I61"/>
  <c r="I63"/>
  <c r="I65"/>
  <c r="G26"/>
  <c r="G27"/>
  <c r="G28"/>
  <c r="G29"/>
  <c r="G30"/>
  <c r="G31"/>
  <c r="G32"/>
  <c r="G33"/>
  <c r="G35"/>
  <c r="G36"/>
  <c r="G37"/>
  <c r="G38"/>
  <c r="G39"/>
  <c r="G41"/>
  <c r="G42"/>
  <c r="G44"/>
  <c r="G45"/>
  <c r="G46"/>
  <c r="G47"/>
  <c r="G48"/>
  <c r="G49"/>
  <c r="G51"/>
  <c r="G52"/>
  <c r="G54"/>
  <c r="G55"/>
  <c r="G56"/>
  <c r="G59"/>
  <c r="G61"/>
  <c r="G62"/>
  <c r="G63"/>
  <c r="G65"/>
  <c r="H20"/>
  <c r="I20" s="1"/>
  <c r="D72"/>
  <c r="E72"/>
  <c r="F72"/>
  <c r="F9" i="2"/>
  <c r="F10"/>
  <c r="F11"/>
  <c r="F16"/>
  <c r="F8"/>
  <c r="C17"/>
  <c r="D8"/>
  <c r="F64" i="1"/>
  <c r="G64" s="1"/>
  <c r="F62"/>
  <c r="F60"/>
  <c r="F57"/>
  <c r="F53"/>
  <c r="F50"/>
  <c r="F43"/>
  <c r="F40"/>
  <c r="F34"/>
  <c r="F32"/>
  <c r="F25"/>
  <c r="F66" l="1"/>
  <c r="F20"/>
  <c r="F9"/>
  <c r="D9"/>
  <c r="F23" l="1"/>
  <c r="E28"/>
  <c r="E19"/>
  <c r="H9"/>
  <c r="I9" s="1"/>
  <c r="F67" l="1"/>
  <c r="H34"/>
  <c r="I34" s="1"/>
  <c r="E35"/>
  <c r="E36"/>
  <c r="E37"/>
  <c r="E38"/>
  <c r="D34"/>
  <c r="C34"/>
  <c r="G34" s="1"/>
  <c r="E47"/>
  <c r="E17" i="2"/>
  <c r="F17" s="1"/>
  <c r="B17"/>
  <c r="H57" i="1"/>
  <c r="I57" s="1"/>
  <c r="D57"/>
  <c r="C57"/>
  <c r="G57" s="1"/>
  <c r="E58"/>
  <c r="E59"/>
  <c r="E26"/>
  <c r="E27"/>
  <c r="E29"/>
  <c r="E30"/>
  <c r="E31"/>
  <c r="E33"/>
  <c r="E39"/>
  <c r="E41"/>
  <c r="E42"/>
  <c r="E44"/>
  <c r="E45"/>
  <c r="E46"/>
  <c r="E48"/>
  <c r="E49"/>
  <c r="E51"/>
  <c r="E52"/>
  <c r="E54"/>
  <c r="E55"/>
  <c r="E56"/>
  <c r="E61"/>
  <c r="E63"/>
  <c r="E65"/>
  <c r="D32"/>
  <c r="H32"/>
  <c r="C32"/>
  <c r="E34" l="1"/>
  <c r="E57"/>
  <c r="E32"/>
  <c r="H72" l="1"/>
  <c r="H64"/>
  <c r="I64" s="1"/>
  <c r="H62"/>
  <c r="I62" s="1"/>
  <c r="H60"/>
  <c r="I60" s="1"/>
  <c r="H53"/>
  <c r="I53" s="1"/>
  <c r="H50"/>
  <c r="I50" s="1"/>
  <c r="H43"/>
  <c r="I43" s="1"/>
  <c r="H40"/>
  <c r="I40" s="1"/>
  <c r="H25"/>
  <c r="I25" s="1"/>
  <c r="D64"/>
  <c r="C64"/>
  <c r="D60"/>
  <c r="C60"/>
  <c r="G60" s="1"/>
  <c r="E64" l="1"/>
  <c r="E60"/>
  <c r="H66"/>
  <c r="I66" s="1"/>
  <c r="H23"/>
  <c r="I23" s="1"/>
  <c r="C20"/>
  <c r="E16"/>
  <c r="D25"/>
  <c r="C25"/>
  <c r="G25" s="1"/>
  <c r="H67" l="1"/>
  <c r="E10"/>
  <c r="E11"/>
  <c r="E12"/>
  <c r="E13"/>
  <c r="E14"/>
  <c r="E15"/>
  <c r="E17"/>
  <c r="E18"/>
  <c r="E21"/>
  <c r="C9" l="1"/>
  <c r="G9" s="1"/>
  <c r="D62"/>
  <c r="C62"/>
  <c r="D53"/>
  <c r="C53"/>
  <c r="G53" s="1"/>
  <c r="D50"/>
  <c r="C50"/>
  <c r="G50" s="1"/>
  <c r="D43"/>
  <c r="C43"/>
  <c r="G43" s="1"/>
  <c r="D40"/>
  <c r="C40"/>
  <c r="G40" s="1"/>
  <c r="D20"/>
  <c r="C66" l="1"/>
  <c r="G66" s="1"/>
  <c r="E43"/>
  <c r="E50"/>
  <c r="E53"/>
  <c r="E62"/>
  <c r="D66"/>
  <c r="E40"/>
  <c r="E20"/>
  <c r="E25"/>
  <c r="D23"/>
  <c r="C23"/>
  <c r="G23" s="1"/>
  <c r="D67" l="1"/>
  <c r="E66"/>
  <c r="E23"/>
  <c r="C67"/>
  <c r="E9"/>
</calcChain>
</file>

<file path=xl/sharedStrings.xml><?xml version="1.0" encoding="utf-8"?>
<sst xmlns="http://schemas.openxmlformats.org/spreadsheetml/2006/main" count="171" uniqueCount="148">
  <si>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</si>
  <si>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</si>
  <si>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</si>
  <si>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</si>
  <si>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</si>
  <si>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</si>
  <si>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</si>
  <si>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</si>
  <si>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</si>
  <si>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</si>
  <si>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</si>
  <si>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</si>
  <si>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</si>
  <si>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</si>
  <si>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</si>
  <si>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</si>
  <si>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</si>
  <si>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</si>
  <si>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</si>
  <si>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</si>
  <si>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</si>
  <si>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</si>
  <si>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</si>
  <si>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</si>
  <si>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</si>
  <si>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</si>
  <si>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</si>
  <si>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</si>
  <si>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</si>
  <si>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</si>
  <si>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</si>
  <si>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</si>
  <si>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</si>
  <si>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</si>
  <si>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</si>
  <si>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</si>
  <si>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</si>
  <si>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</si>
  <si>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</si>
  <si>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</si>
  <si>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</si>
  <si>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</si>
  <si>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</si>
  <si>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</si>
  <si>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</si>
  <si>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</si>
  <si>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</si>
  <si>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</si>
  <si>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</si>
  <si>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</si>
  <si>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</si>
  <si>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</si>
  <si>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</si>
  <si>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</si>
  <si>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</si>
  <si>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</si>
  <si>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</si>
  <si>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</si>
  <si>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</si>
  <si>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</si>
  <si>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</si>
  <si>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</si>
  <si>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</si>
  <si>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</si>
  <si>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</si>
  <si>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</si>
  <si>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</si>
  <si>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</si>
  <si>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</si>
  <si>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</si>
  <si>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</si>
  <si>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</si>
  <si>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</si>
  <si>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</si>
  <si>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</si>
  <si>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</si>
  <si>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</si>
  <si>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</si>
  <si>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Наименование программы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</si>
  <si>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</si>
  <si>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</si>
  <si>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</si>
  <si>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</si>
  <si>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</si>
  <si>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</si>
  <si>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</si>
  <si>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</si>
  <si>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</si>
  <si>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</si>
  <si>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</si>
  <si>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</si>
  <si>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</si>
  <si>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</si>
  <si>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Итого: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</si>
  <si>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</si>
  <si>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</si>
  <si>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</si>
  <si>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</si>
  <si>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</si>
  <si>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</si>
  <si>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</si>
  <si>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</si>
  <si>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</si>
  <si>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</si>
  <si>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</si>
  <si>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</si>
  <si>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</si>
  <si>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Темп роста 2019 года к 2018 году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</si>
  <si>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</si>
  <si>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</si>
  <si>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</si>
  <si>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</si>
  <si>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</si>
  <si>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</si>
  <si>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</si>
  <si>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</si>
  <si>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</si>
  <si>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</si>
  <si>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</si>
  <si>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</si>
  <si>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</si>
  <si>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</si>
  <si>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</si>
  <si>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</si>
  <si>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</si>
  <si>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</si>
  <si>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об исполнении муниципальных программ бюджета Ртищевского муниципального района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</si>
  <si>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</si>
  <si>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</si>
  <si>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</si>
  <si>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</si>
  <si>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</si>
  <si>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</si>
  <si>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Муниципальная программа «Развитие местного самоуправления Ртищевского муниципального района»</t>
  </si>
  <si>
    <t>Бюджетные назначения  на 01.01.2020 год</t>
  </si>
  <si>
    <t>Исполнение за 2019 год</t>
  </si>
  <si>
    <t>Исполнение  за                                      2018 год</t>
  </si>
  <si>
    <t>за 2019 год</t>
  </si>
  <si>
    <t>Исполнение за   2019 год</t>
  </si>
  <si>
    <t>Исполнение за 2018 год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</si>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</sst>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[Red]\-#,##0.00;0.00"/>
    <numFmt numFmtId="167" formatCode="0000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left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wrapText="1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/>
    <xf numFmtId="0" fontId="0" fillId="2" borderId="0" xfId="0" applyFill="1"/>
    <xf numFmtId="165" fontId="2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wrapText="1"/>
    </xf>
    <xf numFmtId="164" fontId="3" fillId="2" borderId="4" xfId="0" applyNumberFormat="1" applyFont="1" applyFill="1" applyBorder="1" applyAlignment="1">
      <alignment horizontal="left" wrapText="1"/>
    </xf>
    <xf numFmtId="164" fontId="3" fillId="2" borderId="5" xfId="0" applyNumberFormat="1" applyFont="1" applyFill="1" applyBorder="1" applyAlignment="1">
      <alignment horizontal="left" wrapText="1"/>
    </xf>
    <xf numFmtId="165" fontId="0" fillId="2" borderId="0" xfId="0" applyNumberForma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0" fillId="0" borderId="0" xfId="0" applyFill="1"/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5"/>
  <sheetViews>
    <sheetView topLeftCell="A64" workbookViewId="0">
      <selection activeCell="I37" sqref="I37"/>
    </sheetView>
  </sheetViews>
  <sheetFormatPr defaultRowHeight="15"/>
  <cols>
    <col min="1" max="1" width="20.7109375" style="23" customWidth="1"/>
    <col min="2" max="2" width="37.140625" style="24" customWidth="1"/>
    <col min="3" max="3" width="14.5703125" style="24" customWidth="1"/>
    <col min="4" max="4" width="15" style="24" hidden="1" customWidth="1"/>
    <col min="5" max="5" width="15.140625" style="24" hidden="1" customWidth="1"/>
    <col min="6" max="7" width="15.140625" style="24" customWidth="1"/>
    <col min="8" max="8" width="14.5703125" style="24" customWidth="1"/>
    <col min="9" max="9" width="14.28515625" style="24" customWidth="1"/>
  </cols>
  <sheetData>
    <row r="1" spans="1:9" ht="15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108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7" t="s">
        <v>137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8" t="s">
        <v>26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1"/>
      <c r="B5" s="22"/>
      <c r="C5" s="22"/>
      <c r="D5" s="22"/>
      <c r="E5" s="22"/>
      <c r="F5" s="22"/>
      <c r="G5" s="22"/>
      <c r="H5" s="22"/>
      <c r="I5" s="22"/>
    </row>
    <row r="6" spans="1:9" ht="15.75">
      <c r="A6" s="29" t="s">
        <v>79</v>
      </c>
      <c r="B6" s="29"/>
      <c r="C6" s="29"/>
      <c r="D6" s="29"/>
      <c r="E6" s="29"/>
      <c r="F6" s="29"/>
      <c r="G6" s="29"/>
      <c r="H6" s="29"/>
      <c r="I6" s="29"/>
    </row>
    <row r="7" spans="1:9" ht="63">
      <c r="A7" s="5" t="s">
        <v>1</v>
      </c>
      <c r="B7" s="5" t="s">
        <v>2</v>
      </c>
      <c r="C7" s="8" t="s">
        <v>134</v>
      </c>
      <c r="D7" s="8" t="s">
        <v>121</v>
      </c>
      <c r="E7" s="5" t="s">
        <v>80</v>
      </c>
      <c r="F7" s="8" t="s">
        <v>135</v>
      </c>
      <c r="G7" s="8" t="s">
        <v>80</v>
      </c>
      <c r="H7" s="8" t="s">
        <v>136</v>
      </c>
      <c r="I7" s="5" t="s">
        <v>107</v>
      </c>
    </row>
    <row r="8" spans="1:9" ht="15.75">
      <c r="A8" s="5"/>
      <c r="B8" s="32" t="s">
        <v>3</v>
      </c>
      <c r="C8" s="32"/>
      <c r="D8" s="32"/>
      <c r="E8" s="32"/>
      <c r="F8" s="32"/>
      <c r="G8" s="32"/>
      <c r="H8" s="32"/>
      <c r="I8" s="32"/>
    </row>
    <row r="9" spans="1:9" s="1" customFormat="1" ht="31.5">
      <c r="A9" s="5"/>
      <c r="B9" s="9" t="s">
        <v>4</v>
      </c>
      <c r="C9" s="10">
        <f>SUM(C10:C18)</f>
        <v>202798.69999999998</v>
      </c>
      <c r="D9" s="10">
        <f>SUM(D10:D19)</f>
        <v>101339.8</v>
      </c>
      <c r="E9" s="10">
        <f>G9</f>
        <v>105.30565531238614</v>
      </c>
      <c r="F9" s="10">
        <f>SUM(F10:F19)</f>
        <v>213558.50000000003</v>
      </c>
      <c r="G9" s="10">
        <f>F9/C9*100</f>
        <v>105.30565531238614</v>
      </c>
      <c r="H9" s="10">
        <f>SUM(H10:H19)</f>
        <v>190077.59999999998</v>
      </c>
      <c r="I9" s="11">
        <f>F9/H9*100</f>
        <v>112.35332306384342</v>
      </c>
    </row>
    <row r="10" spans="1:9" ht="15.75">
      <c r="A10" s="12" t="s">
        <v>69</v>
      </c>
      <c r="B10" s="13" t="s">
        <v>5</v>
      </c>
      <c r="C10" s="6">
        <v>119313</v>
      </c>
      <c r="D10" s="6">
        <v>57619.199999999997</v>
      </c>
      <c r="E10" s="6">
        <f>IFERROR(D10/C10*100,0)</f>
        <v>48.29247441603178</v>
      </c>
      <c r="F10" s="6">
        <v>125560</v>
      </c>
      <c r="G10" s="10">
        <f t="shared" ref="G10:G23" si="0">F10/C10*100</f>
        <v>105.23580833605726</v>
      </c>
      <c r="H10" s="6">
        <v>122830</v>
      </c>
      <c r="I10" s="11">
        <f t="shared" ref="I10:I23" si="1">F10/H10*100</f>
        <v>102.22258405926891</v>
      </c>
    </row>
    <row r="11" spans="1:9" ht="47.25">
      <c r="A11" s="12" t="s">
        <v>70</v>
      </c>
      <c r="B11" s="13" t="s">
        <v>97</v>
      </c>
      <c r="C11" s="6">
        <v>23442.3</v>
      </c>
      <c r="D11" s="6">
        <v>12052.8</v>
      </c>
      <c r="E11" s="6">
        <f t="shared" ref="E11:E23" si="2">IFERROR(D11/C11*100,0)</f>
        <v>51.414750259146928</v>
      </c>
      <c r="F11" s="6">
        <v>25517.200000000001</v>
      </c>
      <c r="G11" s="10">
        <f t="shared" si="0"/>
        <v>108.85109396262314</v>
      </c>
      <c r="H11" s="6">
        <v>22610.7</v>
      </c>
      <c r="I11" s="11">
        <f t="shared" si="1"/>
        <v>112.85453347309019</v>
      </c>
    </row>
    <row r="12" spans="1:9" ht="15.75">
      <c r="A12" s="12" t="s">
        <v>71</v>
      </c>
      <c r="B12" s="13" t="s">
        <v>6</v>
      </c>
      <c r="C12" s="6">
        <v>29556</v>
      </c>
      <c r="D12" s="6">
        <v>20239.8</v>
      </c>
      <c r="E12" s="6">
        <f t="shared" si="2"/>
        <v>68.479496548924075</v>
      </c>
      <c r="F12" s="6">
        <v>30164.9</v>
      </c>
      <c r="G12" s="10">
        <f t="shared" si="0"/>
        <v>102.06015699012045</v>
      </c>
      <c r="H12" s="6">
        <v>19774.3</v>
      </c>
      <c r="I12" s="11">
        <f t="shared" si="1"/>
        <v>152.54598140010015</v>
      </c>
    </row>
    <row r="13" spans="1:9" ht="15.75">
      <c r="A13" s="12" t="s">
        <v>72</v>
      </c>
      <c r="B13" s="13" t="s">
        <v>7</v>
      </c>
      <c r="C13" s="6">
        <v>4676</v>
      </c>
      <c r="D13" s="6">
        <v>2407.4</v>
      </c>
      <c r="E13" s="6">
        <f t="shared" si="2"/>
        <v>51.4841745081266</v>
      </c>
      <c r="F13" s="6">
        <v>5030.6000000000004</v>
      </c>
      <c r="G13" s="10">
        <f t="shared" si="0"/>
        <v>107.58340461933278</v>
      </c>
      <c r="H13" s="6">
        <v>4897.2</v>
      </c>
      <c r="I13" s="11">
        <f t="shared" si="1"/>
        <v>102.72400555419425</v>
      </c>
    </row>
    <row r="14" spans="1:9" ht="66.75" customHeight="1">
      <c r="A14" s="12" t="s">
        <v>73</v>
      </c>
      <c r="B14" s="13" t="s">
        <v>8</v>
      </c>
      <c r="C14" s="6">
        <v>5151.1000000000004</v>
      </c>
      <c r="D14" s="6">
        <v>2311.5</v>
      </c>
      <c r="E14" s="6">
        <f t="shared" si="2"/>
        <v>44.873910426899108</v>
      </c>
      <c r="F14" s="6">
        <v>5891</v>
      </c>
      <c r="G14" s="10">
        <f t="shared" si="0"/>
        <v>114.36392226902991</v>
      </c>
      <c r="H14" s="6">
        <v>7500.3</v>
      </c>
      <c r="I14" s="11">
        <f t="shared" si="1"/>
        <v>78.543524925669644</v>
      </c>
    </row>
    <row r="15" spans="1:9" ht="31.5">
      <c r="A15" s="12" t="s">
        <v>94</v>
      </c>
      <c r="B15" s="13" t="s">
        <v>9</v>
      </c>
      <c r="C15" s="6">
        <v>574</v>
      </c>
      <c r="D15" s="6">
        <v>454.7</v>
      </c>
      <c r="E15" s="6">
        <f t="shared" si="2"/>
        <v>79.21602787456446</v>
      </c>
      <c r="F15" s="6">
        <v>574.20000000000005</v>
      </c>
      <c r="G15" s="10">
        <f t="shared" si="0"/>
        <v>100.03484320557492</v>
      </c>
      <c r="H15" s="6">
        <v>571.79999999999995</v>
      </c>
      <c r="I15" s="11">
        <f t="shared" si="1"/>
        <v>100.41972717733474</v>
      </c>
    </row>
    <row r="16" spans="1:9" ht="47.25">
      <c r="A16" s="12" t="s">
        <v>98</v>
      </c>
      <c r="B16" s="13" t="s">
        <v>99</v>
      </c>
      <c r="C16" s="6">
        <v>200</v>
      </c>
      <c r="D16" s="6">
        <v>140.1</v>
      </c>
      <c r="E16" s="6">
        <f t="shared" si="2"/>
        <v>70.05</v>
      </c>
      <c r="F16" s="6">
        <v>205.6</v>
      </c>
      <c r="G16" s="10">
        <f t="shared" si="0"/>
        <v>102.8</v>
      </c>
      <c r="H16" s="6">
        <v>240.4</v>
      </c>
      <c r="I16" s="11">
        <f t="shared" si="1"/>
        <v>85.52412645590681</v>
      </c>
    </row>
    <row r="17" spans="1:9" ht="31.5">
      <c r="A17" s="12" t="s">
        <v>75</v>
      </c>
      <c r="B17" s="13" t="s">
        <v>10</v>
      </c>
      <c r="C17" s="6">
        <v>17762</v>
      </c>
      <c r="D17" s="6">
        <v>4834</v>
      </c>
      <c r="E17" s="6">
        <f t="shared" si="2"/>
        <v>27.215403670757798</v>
      </c>
      <c r="F17" s="6">
        <v>18312.7</v>
      </c>
      <c r="G17" s="10">
        <f t="shared" si="0"/>
        <v>103.10043913973652</v>
      </c>
      <c r="H17" s="6">
        <v>9356.7000000000007</v>
      </c>
      <c r="I17" s="11">
        <f t="shared" si="1"/>
        <v>195.7175072408007</v>
      </c>
    </row>
    <row r="18" spans="1:9" ht="31.5">
      <c r="A18" s="12" t="s">
        <v>74</v>
      </c>
      <c r="B18" s="13" t="s">
        <v>11</v>
      </c>
      <c r="C18" s="6">
        <v>2124.3000000000002</v>
      </c>
      <c r="D18" s="6">
        <v>1280.3</v>
      </c>
      <c r="E18" s="6">
        <f t="shared" si="2"/>
        <v>60.269265169702955</v>
      </c>
      <c r="F18" s="6">
        <v>2302.3000000000002</v>
      </c>
      <c r="G18" s="10">
        <f t="shared" si="0"/>
        <v>108.37923080544178</v>
      </c>
      <c r="H18" s="6">
        <v>2320.3000000000002</v>
      </c>
      <c r="I18" s="11">
        <f t="shared" si="1"/>
        <v>99.224238245054522</v>
      </c>
    </row>
    <row r="19" spans="1:9" s="7" customFormat="1" ht="15.75">
      <c r="A19" s="12" t="s">
        <v>127</v>
      </c>
      <c r="B19" s="13" t="s">
        <v>128</v>
      </c>
      <c r="C19" s="6">
        <v>0</v>
      </c>
      <c r="D19" s="6">
        <v>0</v>
      </c>
      <c r="E19" s="6">
        <f t="shared" si="2"/>
        <v>0</v>
      </c>
      <c r="F19" s="6"/>
      <c r="G19" s="10">
        <v>0</v>
      </c>
      <c r="H19" s="6">
        <v>-24.1</v>
      </c>
      <c r="I19" s="11">
        <f t="shared" si="1"/>
        <v>0</v>
      </c>
    </row>
    <row r="20" spans="1:9" s="1" customFormat="1" ht="18" customHeight="1">
      <c r="A20" s="14" t="s">
        <v>81</v>
      </c>
      <c r="B20" s="9" t="s">
        <v>12</v>
      </c>
      <c r="C20" s="10">
        <f>SUM(C21:C21)</f>
        <v>628863.4</v>
      </c>
      <c r="D20" s="10">
        <f>SUM(D21:D21)</f>
        <v>283431.5</v>
      </c>
      <c r="E20" s="10">
        <f t="shared" si="2"/>
        <v>45.070439780721856</v>
      </c>
      <c r="F20" s="10">
        <f>F21+F22</f>
        <v>622867.1</v>
      </c>
      <c r="G20" s="10">
        <f t="shared" si="0"/>
        <v>99.046486089029813</v>
      </c>
      <c r="H20" s="10">
        <f>H21+H22</f>
        <v>563281</v>
      </c>
      <c r="I20" s="11">
        <f t="shared" si="1"/>
        <v>110.57839692799863</v>
      </c>
    </row>
    <row r="21" spans="1:9" ht="47.25">
      <c r="A21" s="12" t="s">
        <v>76</v>
      </c>
      <c r="B21" s="13" t="s">
        <v>13</v>
      </c>
      <c r="C21" s="6">
        <v>628863.4</v>
      </c>
      <c r="D21" s="6">
        <v>283431.5</v>
      </c>
      <c r="E21" s="6">
        <f t="shared" si="2"/>
        <v>45.070439780721856</v>
      </c>
      <c r="F21" s="6">
        <v>622867.1</v>
      </c>
      <c r="G21" s="10">
        <f t="shared" si="0"/>
        <v>99.046486089029813</v>
      </c>
      <c r="H21" s="6">
        <v>563265.5</v>
      </c>
      <c r="I21" s="11">
        <f t="shared" si="1"/>
        <v>110.58143983609861</v>
      </c>
    </row>
    <row r="22" spans="1:9" s="7" customFormat="1" ht="15.75">
      <c r="A22" s="12" t="s">
        <v>132</v>
      </c>
      <c r="B22" s="13" t="s">
        <v>131</v>
      </c>
      <c r="C22" s="6"/>
      <c r="D22" s="6"/>
      <c r="E22" s="6"/>
      <c r="F22" s="6"/>
      <c r="G22" s="10">
        <v>0</v>
      </c>
      <c r="H22" s="6">
        <v>15.5</v>
      </c>
      <c r="I22" s="11">
        <f t="shared" si="1"/>
        <v>0</v>
      </c>
    </row>
    <row r="23" spans="1:9" ht="15.75">
      <c r="A23" s="15"/>
      <c r="B23" s="9" t="s">
        <v>14</v>
      </c>
      <c r="C23" s="10">
        <f>C20+C9</f>
        <v>831662.1</v>
      </c>
      <c r="D23" s="10">
        <f>D20+D9</f>
        <v>384771.3</v>
      </c>
      <c r="E23" s="10">
        <f t="shared" si="2"/>
        <v>46.265340214493364</v>
      </c>
      <c r="F23" s="10">
        <f>F20+F9</f>
        <v>836425.6</v>
      </c>
      <c r="G23" s="10">
        <f t="shared" si="0"/>
        <v>100.5727686761246</v>
      </c>
      <c r="H23" s="10">
        <f>H20+H9</f>
        <v>753358.6</v>
      </c>
      <c r="I23" s="11">
        <f t="shared" si="1"/>
        <v>111.02622310278265</v>
      </c>
    </row>
    <row r="24" spans="1:9" ht="15.75">
      <c r="A24" s="15"/>
      <c r="B24" s="33" t="s">
        <v>15</v>
      </c>
      <c r="C24" s="34"/>
      <c r="D24" s="34"/>
      <c r="E24" s="34"/>
      <c r="F24" s="34"/>
      <c r="G24" s="34"/>
      <c r="H24" s="34"/>
      <c r="I24" s="35"/>
    </row>
    <row r="25" spans="1:9" ht="15.75">
      <c r="A25" s="16" t="s">
        <v>27</v>
      </c>
      <c r="B25" s="17" t="s">
        <v>16</v>
      </c>
      <c r="C25" s="10">
        <f>SUM(C26:C31)</f>
        <v>62788</v>
      </c>
      <c r="D25" s="10">
        <f>SUM(D26:D31)</f>
        <v>28997.8</v>
      </c>
      <c r="E25" s="10">
        <f>IFERROR(D25/C25*100,0)</f>
        <v>46.183665668599097</v>
      </c>
      <c r="F25" s="10">
        <f>F26+F27+F28+F29+F30+F31</f>
        <v>58494.3</v>
      </c>
      <c r="G25" s="10">
        <f>F25/C25*100</f>
        <v>93.161591386889214</v>
      </c>
      <c r="H25" s="10">
        <f>SUM(H26:H31)</f>
        <v>49793.3</v>
      </c>
      <c r="I25" s="11">
        <f>F25/H25*100</f>
        <v>117.47423850196712</v>
      </c>
    </row>
    <row r="26" spans="1:9" s="4" customFormat="1" ht="63">
      <c r="A26" s="2" t="s">
        <v>95</v>
      </c>
      <c r="B26" s="3" t="s">
        <v>96</v>
      </c>
      <c r="C26" s="6">
        <v>2397.8000000000002</v>
      </c>
      <c r="D26" s="6">
        <v>1170.5</v>
      </c>
      <c r="E26" s="10">
        <f t="shared" ref="E26:E66" si="3">IFERROR(D26/C26*100,0)</f>
        <v>48.815580949203436</v>
      </c>
      <c r="F26" s="10">
        <v>2088.1999999999998</v>
      </c>
      <c r="G26" s="10">
        <f t="shared" ref="G26:G66" si="4">F26/C26*100</f>
        <v>87.088164150471243</v>
      </c>
      <c r="H26" s="6">
        <v>1818.8</v>
      </c>
      <c r="I26" s="11">
        <f t="shared" ref="I26:I66" si="5">F26/H26*100</f>
        <v>114.81196393226303</v>
      </c>
    </row>
    <row r="27" spans="1:9" ht="94.5">
      <c r="A27" s="2" t="s">
        <v>28</v>
      </c>
      <c r="B27" s="3" t="s">
        <v>82</v>
      </c>
      <c r="C27" s="6">
        <v>27890.6</v>
      </c>
      <c r="D27" s="6">
        <v>12556.3</v>
      </c>
      <c r="E27" s="10">
        <f t="shared" si="3"/>
        <v>45.019827468752915</v>
      </c>
      <c r="F27" s="10">
        <v>26172.2</v>
      </c>
      <c r="G27" s="10">
        <f t="shared" si="4"/>
        <v>93.838784393308146</v>
      </c>
      <c r="H27" s="6">
        <v>22891.3</v>
      </c>
      <c r="I27" s="11">
        <f t="shared" si="5"/>
        <v>114.33251934140918</v>
      </c>
    </row>
    <row r="28" spans="1:9" s="7" customFormat="1" ht="15.75">
      <c r="A28" s="2" t="s">
        <v>129</v>
      </c>
      <c r="B28" s="3" t="s">
        <v>130</v>
      </c>
      <c r="C28" s="6">
        <v>7.4</v>
      </c>
      <c r="D28" s="6">
        <v>0</v>
      </c>
      <c r="E28" s="10">
        <f t="shared" si="3"/>
        <v>0</v>
      </c>
      <c r="F28" s="10">
        <v>7.4</v>
      </c>
      <c r="G28" s="10">
        <f t="shared" si="4"/>
        <v>100</v>
      </c>
      <c r="H28" s="6">
        <v>66.900000000000006</v>
      </c>
      <c r="I28" s="11">
        <f t="shared" si="5"/>
        <v>11.061285500747383</v>
      </c>
    </row>
    <row r="29" spans="1:9" ht="78.75">
      <c r="A29" s="2" t="s">
        <v>29</v>
      </c>
      <c r="B29" s="3" t="s">
        <v>83</v>
      </c>
      <c r="C29" s="6">
        <v>9383.7000000000007</v>
      </c>
      <c r="D29" s="6">
        <v>4182.7</v>
      </c>
      <c r="E29" s="10">
        <f t="shared" si="3"/>
        <v>44.574101900103365</v>
      </c>
      <c r="F29" s="10">
        <v>9244.2999999999993</v>
      </c>
      <c r="G29" s="10">
        <f t="shared" si="4"/>
        <v>98.514445261464019</v>
      </c>
      <c r="H29" s="6">
        <v>7803.4</v>
      </c>
      <c r="I29" s="11">
        <f t="shared" si="5"/>
        <v>118.46502806468975</v>
      </c>
    </row>
    <row r="30" spans="1:9" ht="15.75">
      <c r="A30" s="2" t="s">
        <v>102</v>
      </c>
      <c r="B30" s="3" t="s">
        <v>103</v>
      </c>
      <c r="C30" s="6">
        <v>0</v>
      </c>
      <c r="D30" s="6">
        <v>0</v>
      </c>
      <c r="E30" s="10">
        <f t="shared" si="3"/>
        <v>0</v>
      </c>
      <c r="F30" s="10">
        <v>0</v>
      </c>
      <c r="G30" s="10" t="e">
        <f t="shared" si="4"/>
        <v>#DIV/0!</v>
      </c>
      <c r="H30" s="6">
        <v>0</v>
      </c>
      <c r="I30" s="11" t="e">
        <f t="shared" si="5"/>
        <v>#DIV/0!</v>
      </c>
    </row>
    <row r="31" spans="1:9" ht="31.5">
      <c r="A31" s="2" t="s">
        <v>30</v>
      </c>
      <c r="B31" s="3" t="s">
        <v>31</v>
      </c>
      <c r="C31" s="6">
        <v>23108.5</v>
      </c>
      <c r="D31" s="6">
        <v>11088.3</v>
      </c>
      <c r="E31" s="10">
        <f t="shared" si="3"/>
        <v>47.98364238267304</v>
      </c>
      <c r="F31" s="10">
        <v>20982.2</v>
      </c>
      <c r="G31" s="10">
        <f t="shared" si="4"/>
        <v>90.798623882986789</v>
      </c>
      <c r="H31" s="6">
        <v>17212.900000000001</v>
      </c>
      <c r="I31" s="11">
        <f t="shared" si="5"/>
        <v>121.89811130024574</v>
      </c>
    </row>
    <row r="32" spans="1:9" ht="47.25">
      <c r="A32" s="16" t="s">
        <v>115</v>
      </c>
      <c r="B32" s="17" t="s">
        <v>116</v>
      </c>
      <c r="C32" s="10">
        <f>C33</f>
        <v>150</v>
      </c>
      <c r="D32" s="10">
        <f t="shared" ref="D32:H32" si="6">D33</f>
        <v>0</v>
      </c>
      <c r="E32" s="10">
        <f t="shared" si="3"/>
        <v>0</v>
      </c>
      <c r="F32" s="10">
        <f>F33</f>
        <v>149.1</v>
      </c>
      <c r="G32" s="10">
        <f t="shared" si="4"/>
        <v>99.4</v>
      </c>
      <c r="H32" s="10">
        <f t="shared" si="6"/>
        <v>0</v>
      </c>
      <c r="I32" s="11">
        <v>0</v>
      </c>
    </row>
    <row r="33" spans="1:9" ht="47.25">
      <c r="A33" s="2" t="s">
        <v>117</v>
      </c>
      <c r="B33" s="3" t="s">
        <v>118</v>
      </c>
      <c r="C33" s="6">
        <v>150</v>
      </c>
      <c r="D33" s="6">
        <v>0</v>
      </c>
      <c r="E33" s="10">
        <f t="shared" si="3"/>
        <v>0</v>
      </c>
      <c r="F33" s="10">
        <v>149.1</v>
      </c>
      <c r="G33" s="10">
        <f t="shared" si="4"/>
        <v>99.4</v>
      </c>
      <c r="H33" s="6">
        <v>0</v>
      </c>
      <c r="I33" s="11">
        <v>0</v>
      </c>
    </row>
    <row r="34" spans="1:9" ht="15.75">
      <c r="A34" s="16" t="s">
        <v>32</v>
      </c>
      <c r="B34" s="17" t="s">
        <v>17</v>
      </c>
      <c r="C34" s="10">
        <f>C36+C37+C38+C39+C35</f>
        <v>56798.899999999994</v>
      </c>
      <c r="D34" s="10">
        <f>D36+D37+D38+D39+D35</f>
        <v>2493.1999999999998</v>
      </c>
      <c r="E34" s="10">
        <f t="shared" si="3"/>
        <v>4.3895216280596987</v>
      </c>
      <c r="F34" s="10">
        <f>F35+F36+F37+F38+F39</f>
        <v>55035.799999999996</v>
      </c>
      <c r="G34" s="10">
        <f t="shared" si="4"/>
        <v>96.895890589430437</v>
      </c>
      <c r="H34" s="10">
        <f>H35+H36+H37+H38+H39</f>
        <v>29620.300000000003</v>
      </c>
      <c r="I34" s="11">
        <f t="shared" si="5"/>
        <v>185.80433013845231</v>
      </c>
    </row>
    <row r="35" spans="1:9" s="7" customFormat="1" ht="15.75">
      <c r="A35" s="2" t="s">
        <v>124</v>
      </c>
      <c r="B35" s="3" t="s">
        <v>125</v>
      </c>
      <c r="C35" s="6">
        <v>61</v>
      </c>
      <c r="D35" s="6">
        <v>0</v>
      </c>
      <c r="E35" s="10">
        <f t="shared" si="3"/>
        <v>0</v>
      </c>
      <c r="F35" s="10">
        <v>58.2</v>
      </c>
      <c r="G35" s="10">
        <f t="shared" si="4"/>
        <v>95.409836065573771</v>
      </c>
      <c r="H35" s="6">
        <v>0</v>
      </c>
      <c r="I35" s="11">
        <v>0</v>
      </c>
    </row>
    <row r="36" spans="1:9" ht="15.75">
      <c r="A36" s="2" t="s">
        <v>109</v>
      </c>
      <c r="B36" s="3" t="s">
        <v>110</v>
      </c>
      <c r="C36" s="6">
        <v>48.7</v>
      </c>
      <c r="D36" s="6">
        <v>0</v>
      </c>
      <c r="E36" s="10">
        <f t="shared" si="3"/>
        <v>0</v>
      </c>
      <c r="F36" s="10">
        <v>0</v>
      </c>
      <c r="G36" s="10">
        <f t="shared" si="4"/>
        <v>0</v>
      </c>
      <c r="H36" s="6">
        <v>0</v>
      </c>
      <c r="I36" s="11">
        <v>0</v>
      </c>
    </row>
    <row r="37" spans="1:9" ht="15.75">
      <c r="A37" s="2" t="s">
        <v>111</v>
      </c>
      <c r="B37" s="3" t="s">
        <v>112</v>
      </c>
      <c r="C37" s="6">
        <v>1375</v>
      </c>
      <c r="D37" s="6">
        <v>220.2</v>
      </c>
      <c r="E37" s="10">
        <f t="shared" si="3"/>
        <v>16.014545454545452</v>
      </c>
      <c r="F37" s="10">
        <v>877</v>
      </c>
      <c r="G37" s="10">
        <f t="shared" si="4"/>
        <v>63.781818181818181</v>
      </c>
      <c r="H37" s="6">
        <v>113.7</v>
      </c>
      <c r="I37" s="11">
        <f t="shared" si="5"/>
        <v>771.32805628847848</v>
      </c>
    </row>
    <row r="38" spans="1:9" ht="31.5">
      <c r="A38" s="2" t="s">
        <v>33</v>
      </c>
      <c r="B38" s="3" t="s">
        <v>84</v>
      </c>
      <c r="C38" s="6">
        <v>52226.7</v>
      </c>
      <c r="D38" s="6">
        <v>2019</v>
      </c>
      <c r="E38" s="10">
        <f t="shared" si="3"/>
        <v>3.8658387376571755</v>
      </c>
      <c r="F38" s="10">
        <v>51181.7</v>
      </c>
      <c r="G38" s="10">
        <f t="shared" si="4"/>
        <v>97.999107736081342</v>
      </c>
      <c r="H38" s="6">
        <v>28000.7</v>
      </c>
      <c r="I38" s="11">
        <f t="shared" si="5"/>
        <v>182.78721603388485</v>
      </c>
    </row>
    <row r="39" spans="1:9" ht="31.5">
      <c r="A39" s="2" t="s">
        <v>34</v>
      </c>
      <c r="B39" s="3" t="s">
        <v>35</v>
      </c>
      <c r="C39" s="6">
        <v>3087.5</v>
      </c>
      <c r="D39" s="6">
        <v>254</v>
      </c>
      <c r="E39" s="10">
        <f t="shared" si="3"/>
        <v>8.2267206477732788</v>
      </c>
      <c r="F39" s="10">
        <v>2918.9</v>
      </c>
      <c r="G39" s="10">
        <f t="shared" si="4"/>
        <v>94.539271255060726</v>
      </c>
      <c r="H39" s="6">
        <v>1505.9</v>
      </c>
      <c r="I39" s="11">
        <f t="shared" si="5"/>
        <v>193.83093166876949</v>
      </c>
    </row>
    <row r="40" spans="1:9" ht="31.5">
      <c r="A40" s="16" t="s">
        <v>36</v>
      </c>
      <c r="B40" s="17" t="s">
        <v>37</v>
      </c>
      <c r="C40" s="10">
        <f>SUM(C41:C42)</f>
        <v>8163.7</v>
      </c>
      <c r="D40" s="10">
        <f>SUM(D41:D42)</f>
        <v>2821.1</v>
      </c>
      <c r="E40" s="10">
        <f t="shared" si="3"/>
        <v>34.55663485919375</v>
      </c>
      <c r="F40" s="10">
        <f>F41+F42</f>
        <v>5647.7000000000007</v>
      </c>
      <c r="G40" s="10">
        <f t="shared" si="4"/>
        <v>69.180641130859783</v>
      </c>
      <c r="H40" s="10">
        <f>SUM(H41:H42)</f>
        <v>1557.4</v>
      </c>
      <c r="I40" s="11">
        <f t="shared" si="5"/>
        <v>362.6364453576474</v>
      </c>
    </row>
    <row r="41" spans="1:9" ht="15.75">
      <c r="A41" s="2" t="s">
        <v>38</v>
      </c>
      <c r="B41" s="3" t="s">
        <v>39</v>
      </c>
      <c r="C41" s="6">
        <v>280</v>
      </c>
      <c r="D41" s="6">
        <v>265.10000000000002</v>
      </c>
      <c r="E41" s="10">
        <f t="shared" si="3"/>
        <v>94.678571428571431</v>
      </c>
      <c r="F41" s="10">
        <v>265.10000000000002</v>
      </c>
      <c r="G41" s="10">
        <f t="shared" si="4"/>
        <v>94.678571428571431</v>
      </c>
      <c r="H41" s="6">
        <v>280</v>
      </c>
      <c r="I41" s="11">
        <f t="shared" si="5"/>
        <v>94.678571428571431</v>
      </c>
    </row>
    <row r="42" spans="1:9" ht="15.75">
      <c r="A42" s="2" t="s">
        <v>40</v>
      </c>
      <c r="B42" s="3" t="s">
        <v>41</v>
      </c>
      <c r="C42" s="6">
        <v>7883.7</v>
      </c>
      <c r="D42" s="6">
        <v>2556</v>
      </c>
      <c r="E42" s="10">
        <f t="shared" si="3"/>
        <v>32.421325012367291</v>
      </c>
      <c r="F42" s="10">
        <v>5382.6</v>
      </c>
      <c r="G42" s="10">
        <f t="shared" si="4"/>
        <v>68.275048517827926</v>
      </c>
      <c r="H42" s="6">
        <v>1277.4000000000001</v>
      </c>
      <c r="I42" s="11">
        <f t="shared" si="5"/>
        <v>421.37153593236263</v>
      </c>
    </row>
    <row r="43" spans="1:9" ht="15.75">
      <c r="A43" s="16" t="s">
        <v>42</v>
      </c>
      <c r="B43" s="17" t="s">
        <v>18</v>
      </c>
      <c r="C43" s="10">
        <f>SUM(C44:C49)</f>
        <v>567790.60000000009</v>
      </c>
      <c r="D43" s="10">
        <f>SUM(D44:D49)</f>
        <v>267608.19999999995</v>
      </c>
      <c r="E43" s="10">
        <f t="shared" si="3"/>
        <v>47.131495308305546</v>
      </c>
      <c r="F43" s="10">
        <f>F44+F45+F46+F47+F48+F49</f>
        <v>554435.99999999988</v>
      </c>
      <c r="G43" s="10">
        <f t="shared" si="4"/>
        <v>97.647970924492199</v>
      </c>
      <c r="H43" s="10">
        <f>SUM(H44:H49)</f>
        <v>533990.19999999995</v>
      </c>
      <c r="I43" s="11">
        <f t="shared" si="5"/>
        <v>103.82887176581141</v>
      </c>
    </row>
    <row r="44" spans="1:9" ht="15.75">
      <c r="A44" s="2" t="s">
        <v>43</v>
      </c>
      <c r="B44" s="3" t="s">
        <v>44</v>
      </c>
      <c r="C44" s="6">
        <v>177252</v>
      </c>
      <c r="D44" s="6">
        <v>79386</v>
      </c>
      <c r="E44" s="10">
        <f t="shared" si="3"/>
        <v>44.78708279737323</v>
      </c>
      <c r="F44" s="10">
        <v>171071.6</v>
      </c>
      <c r="G44" s="10">
        <f t="shared" si="4"/>
        <v>96.513212826935671</v>
      </c>
      <c r="H44" s="6">
        <v>171110.39999999999</v>
      </c>
      <c r="I44" s="11">
        <f t="shared" si="5"/>
        <v>99.977324581089178</v>
      </c>
    </row>
    <row r="45" spans="1:9" ht="15.75">
      <c r="A45" s="2" t="s">
        <v>45</v>
      </c>
      <c r="B45" s="3" t="s">
        <v>46</v>
      </c>
      <c r="C45" s="6">
        <v>325382.8</v>
      </c>
      <c r="D45" s="6">
        <v>159256.29999999999</v>
      </c>
      <c r="E45" s="10">
        <f t="shared" si="3"/>
        <v>48.944289618258864</v>
      </c>
      <c r="F45" s="10">
        <v>322007.5</v>
      </c>
      <c r="G45" s="10">
        <f t="shared" si="4"/>
        <v>98.962667971386324</v>
      </c>
      <c r="H45" s="6">
        <v>302985.7</v>
      </c>
      <c r="I45" s="11">
        <f t="shared" si="5"/>
        <v>106.27811807619962</v>
      </c>
    </row>
    <row r="46" spans="1:9" ht="15.75">
      <c r="A46" s="2" t="s">
        <v>104</v>
      </c>
      <c r="B46" s="3" t="s">
        <v>105</v>
      </c>
      <c r="C46" s="6">
        <v>32277.5</v>
      </c>
      <c r="D46" s="6">
        <v>15967.9</v>
      </c>
      <c r="E46" s="10">
        <f t="shared" si="3"/>
        <v>49.470683912942455</v>
      </c>
      <c r="F46" s="10">
        <v>30463.1</v>
      </c>
      <c r="G46" s="10">
        <f t="shared" si="4"/>
        <v>94.378746805049957</v>
      </c>
      <c r="H46" s="6">
        <v>30266.3</v>
      </c>
      <c r="I46" s="11">
        <f t="shared" si="5"/>
        <v>100.65022814153035</v>
      </c>
    </row>
    <row r="47" spans="1:9" s="7" customFormat="1" ht="47.25">
      <c r="A47" s="2" t="s">
        <v>122</v>
      </c>
      <c r="B47" s="3" t="s">
        <v>123</v>
      </c>
      <c r="C47" s="6">
        <v>287.5</v>
      </c>
      <c r="D47" s="6">
        <v>54.5</v>
      </c>
      <c r="E47" s="10">
        <f t="shared" si="3"/>
        <v>18.956521739130437</v>
      </c>
      <c r="F47" s="10">
        <v>274.5</v>
      </c>
      <c r="G47" s="10">
        <f t="shared" si="4"/>
        <v>95.478260869565219</v>
      </c>
      <c r="H47" s="6">
        <v>0</v>
      </c>
      <c r="I47" s="11" t="e">
        <f t="shared" si="5"/>
        <v>#DIV/0!</v>
      </c>
    </row>
    <row r="48" spans="1:9" ht="15.75">
      <c r="A48" s="2" t="s">
        <v>47</v>
      </c>
      <c r="B48" s="3" t="s">
        <v>106</v>
      </c>
      <c r="C48" s="6">
        <v>4622.8999999999996</v>
      </c>
      <c r="D48" s="6">
        <v>702.8</v>
      </c>
      <c r="E48" s="10">
        <f t="shared" si="3"/>
        <v>15.202578468061173</v>
      </c>
      <c r="F48" s="10">
        <v>4553.2</v>
      </c>
      <c r="G48" s="10">
        <f t="shared" si="4"/>
        <v>98.492288390404298</v>
      </c>
      <c r="H48" s="6">
        <v>4027.9</v>
      </c>
      <c r="I48" s="11">
        <f t="shared" si="5"/>
        <v>113.04153529134288</v>
      </c>
    </row>
    <row r="49" spans="1:9" ht="31.5">
      <c r="A49" s="2" t="s">
        <v>48</v>
      </c>
      <c r="B49" s="3" t="s">
        <v>49</v>
      </c>
      <c r="C49" s="6">
        <v>27967.9</v>
      </c>
      <c r="D49" s="6">
        <v>12240.7</v>
      </c>
      <c r="E49" s="10">
        <f t="shared" si="3"/>
        <v>43.76696140932998</v>
      </c>
      <c r="F49" s="10">
        <v>26066.1</v>
      </c>
      <c r="G49" s="10">
        <f t="shared" si="4"/>
        <v>93.200061499075716</v>
      </c>
      <c r="H49" s="6">
        <v>25599.9</v>
      </c>
      <c r="I49" s="11">
        <f t="shared" si="5"/>
        <v>101.82110086367524</v>
      </c>
    </row>
    <row r="50" spans="1:9" ht="16.5" customHeight="1">
      <c r="A50" s="16" t="s">
        <v>50</v>
      </c>
      <c r="B50" s="17" t="s">
        <v>19</v>
      </c>
      <c r="C50" s="10">
        <f>SUM(C51:C52)</f>
        <v>114554.1</v>
      </c>
      <c r="D50" s="10">
        <f>SUM(D51:D52)</f>
        <v>48570</v>
      </c>
      <c r="E50" s="10">
        <f t="shared" si="3"/>
        <v>42.399180823733062</v>
      </c>
      <c r="F50" s="10">
        <f>F51+F52</f>
        <v>110175.3</v>
      </c>
      <c r="G50" s="10">
        <f t="shared" si="4"/>
        <v>96.177526600968449</v>
      </c>
      <c r="H50" s="10">
        <f>SUM(H51:H52)</f>
        <v>93672.6</v>
      </c>
      <c r="I50" s="11">
        <f t="shared" si="5"/>
        <v>117.61742494603544</v>
      </c>
    </row>
    <row r="51" spans="1:9" ht="15.75">
      <c r="A51" s="2" t="s">
        <v>51</v>
      </c>
      <c r="B51" s="3" t="s">
        <v>52</v>
      </c>
      <c r="C51" s="6">
        <v>88253.6</v>
      </c>
      <c r="D51" s="6">
        <v>36203.199999999997</v>
      </c>
      <c r="E51" s="10">
        <f t="shared" si="3"/>
        <v>41.021782680819811</v>
      </c>
      <c r="F51" s="10">
        <v>84850.3</v>
      </c>
      <c r="G51" s="10">
        <f t="shared" si="4"/>
        <v>96.143726714830891</v>
      </c>
      <c r="H51" s="6">
        <v>72242.600000000006</v>
      </c>
      <c r="I51" s="11">
        <f t="shared" si="5"/>
        <v>117.45189126637192</v>
      </c>
    </row>
    <row r="52" spans="1:9" ht="31.5">
      <c r="A52" s="2" t="s">
        <v>53</v>
      </c>
      <c r="B52" s="3" t="s">
        <v>54</v>
      </c>
      <c r="C52" s="6">
        <v>26300.5</v>
      </c>
      <c r="D52" s="6">
        <v>12366.8</v>
      </c>
      <c r="E52" s="10">
        <f t="shared" si="3"/>
        <v>47.021159293549545</v>
      </c>
      <c r="F52" s="10">
        <v>25325</v>
      </c>
      <c r="G52" s="10">
        <f t="shared" si="4"/>
        <v>96.290945039067694</v>
      </c>
      <c r="H52" s="6">
        <v>21430</v>
      </c>
      <c r="I52" s="11">
        <f t="shared" si="5"/>
        <v>118.17545496966868</v>
      </c>
    </row>
    <row r="53" spans="1:9" ht="15.75">
      <c r="A53" s="16" t="s">
        <v>55</v>
      </c>
      <c r="B53" s="17" t="s">
        <v>20</v>
      </c>
      <c r="C53" s="10">
        <f>SUM(C54:C56)</f>
        <v>24926.9</v>
      </c>
      <c r="D53" s="10">
        <f>SUM(D54:D56)</f>
        <v>13038.5</v>
      </c>
      <c r="E53" s="10">
        <f t="shared" si="3"/>
        <v>52.306945508667333</v>
      </c>
      <c r="F53" s="10">
        <f>F54+F55+F56</f>
        <v>23469.3</v>
      </c>
      <c r="G53" s="10">
        <f t="shared" si="4"/>
        <v>94.152501915601206</v>
      </c>
      <c r="H53" s="10">
        <f>SUM(H54:H56)</f>
        <v>22962</v>
      </c>
      <c r="I53" s="11">
        <f t="shared" si="5"/>
        <v>102.20930232558139</v>
      </c>
    </row>
    <row r="54" spans="1:9" ht="15.75">
      <c r="A54" s="2" t="s">
        <v>56</v>
      </c>
      <c r="B54" s="3" t="s">
        <v>57</v>
      </c>
      <c r="C54" s="6">
        <v>1850.3</v>
      </c>
      <c r="D54" s="6">
        <v>855.2</v>
      </c>
      <c r="E54" s="10">
        <f t="shared" si="3"/>
        <v>46.21953196778901</v>
      </c>
      <c r="F54" s="10">
        <v>1707.3</v>
      </c>
      <c r="G54" s="10">
        <f t="shared" si="4"/>
        <v>92.271523536723777</v>
      </c>
      <c r="H54" s="6">
        <v>1689.4</v>
      </c>
      <c r="I54" s="11">
        <f t="shared" si="5"/>
        <v>101.05954776843848</v>
      </c>
    </row>
    <row r="55" spans="1:9" ht="15.75">
      <c r="A55" s="2" t="s">
        <v>58</v>
      </c>
      <c r="B55" s="3" t="s">
        <v>59</v>
      </c>
      <c r="C55" s="6">
        <v>15092</v>
      </c>
      <c r="D55" s="6">
        <v>7798.5</v>
      </c>
      <c r="E55" s="10">
        <f t="shared" si="3"/>
        <v>51.673071826133054</v>
      </c>
      <c r="F55" s="10">
        <v>14000.3</v>
      </c>
      <c r="G55" s="10">
        <f t="shared" si="4"/>
        <v>92.766366286774442</v>
      </c>
      <c r="H55" s="6">
        <v>14466.4</v>
      </c>
      <c r="I55" s="11">
        <f t="shared" si="5"/>
        <v>96.778051208317208</v>
      </c>
    </row>
    <row r="56" spans="1:9" ht="15.75">
      <c r="A56" s="2" t="s">
        <v>60</v>
      </c>
      <c r="B56" s="3" t="s">
        <v>61</v>
      </c>
      <c r="C56" s="6">
        <v>7984.6</v>
      </c>
      <c r="D56" s="6">
        <v>4384.8</v>
      </c>
      <c r="E56" s="10">
        <f t="shared" si="3"/>
        <v>54.91571274703805</v>
      </c>
      <c r="F56" s="10">
        <v>7761.7</v>
      </c>
      <c r="G56" s="10">
        <f t="shared" si="4"/>
        <v>97.208376124038764</v>
      </c>
      <c r="H56" s="6">
        <v>6806.2</v>
      </c>
      <c r="I56" s="11">
        <f t="shared" si="5"/>
        <v>114.03867062384296</v>
      </c>
    </row>
    <row r="57" spans="1:9" ht="15.75">
      <c r="A57" s="16" t="s">
        <v>62</v>
      </c>
      <c r="B57" s="17" t="s">
        <v>21</v>
      </c>
      <c r="C57" s="10">
        <f>C58+C59</f>
        <v>923.4</v>
      </c>
      <c r="D57" s="10">
        <f>D58+D59</f>
        <v>395.2</v>
      </c>
      <c r="E57" s="10">
        <f t="shared" si="3"/>
        <v>42.798353909465021</v>
      </c>
      <c r="F57" s="10">
        <f>F58+F59</f>
        <v>917.8</v>
      </c>
      <c r="G57" s="10">
        <f t="shared" si="4"/>
        <v>99.393545592376</v>
      </c>
      <c r="H57" s="10">
        <f>H58+H59</f>
        <v>4084.7</v>
      </c>
      <c r="I57" s="11">
        <f t="shared" si="5"/>
        <v>22.469214385389378</v>
      </c>
    </row>
    <row r="58" spans="1:9" ht="15.75">
      <c r="A58" s="2" t="s">
        <v>119</v>
      </c>
      <c r="B58" s="3" t="s">
        <v>120</v>
      </c>
      <c r="C58" s="6">
        <v>0</v>
      </c>
      <c r="D58" s="6">
        <v>0</v>
      </c>
      <c r="E58" s="10">
        <f t="shared" si="3"/>
        <v>0</v>
      </c>
      <c r="F58" s="10">
        <v>0</v>
      </c>
      <c r="G58" s="10">
        <v>0</v>
      </c>
      <c r="H58" s="6">
        <v>3230.7</v>
      </c>
      <c r="I58" s="11">
        <f t="shared" si="5"/>
        <v>0</v>
      </c>
    </row>
    <row r="59" spans="1:9" ht="31.5">
      <c r="A59" s="2" t="s">
        <v>113</v>
      </c>
      <c r="B59" s="3" t="s">
        <v>114</v>
      </c>
      <c r="C59" s="6">
        <v>923.4</v>
      </c>
      <c r="D59" s="6">
        <v>395.2</v>
      </c>
      <c r="E59" s="10">
        <f t="shared" si="3"/>
        <v>42.798353909465021</v>
      </c>
      <c r="F59" s="10">
        <v>917.8</v>
      </c>
      <c r="G59" s="10">
        <f t="shared" si="4"/>
        <v>99.393545592376</v>
      </c>
      <c r="H59" s="6">
        <v>854</v>
      </c>
      <c r="I59" s="11">
        <f t="shared" si="5"/>
        <v>107.47072599531616</v>
      </c>
    </row>
    <row r="60" spans="1:9" ht="15.75">
      <c r="A60" s="16" t="s">
        <v>63</v>
      </c>
      <c r="B60" s="17" t="s">
        <v>22</v>
      </c>
      <c r="C60" s="10">
        <f>SUM(C61:C61)</f>
        <v>966.1</v>
      </c>
      <c r="D60" s="10">
        <f>SUM(D61:D61)</f>
        <v>458.2</v>
      </c>
      <c r="E60" s="10">
        <f t="shared" si="3"/>
        <v>47.42780250491667</v>
      </c>
      <c r="F60" s="10">
        <f>F61</f>
        <v>943.2</v>
      </c>
      <c r="G60" s="10">
        <f t="shared" si="4"/>
        <v>97.629644964289412</v>
      </c>
      <c r="H60" s="10">
        <f>SUM(H61:H61)</f>
        <v>837.1</v>
      </c>
      <c r="I60" s="11">
        <f t="shared" si="5"/>
        <v>112.6747103094015</v>
      </c>
    </row>
    <row r="61" spans="1:9" ht="31.5">
      <c r="A61" s="2" t="s">
        <v>100</v>
      </c>
      <c r="B61" s="3" t="s">
        <v>101</v>
      </c>
      <c r="C61" s="6">
        <v>966.1</v>
      </c>
      <c r="D61" s="6">
        <v>458.2</v>
      </c>
      <c r="E61" s="10">
        <f t="shared" si="3"/>
        <v>47.42780250491667</v>
      </c>
      <c r="F61" s="10">
        <v>943.2</v>
      </c>
      <c r="G61" s="10">
        <f t="shared" si="4"/>
        <v>97.629644964289412</v>
      </c>
      <c r="H61" s="6">
        <v>837.1</v>
      </c>
      <c r="I61" s="11">
        <f t="shared" si="5"/>
        <v>112.6747103094015</v>
      </c>
    </row>
    <row r="62" spans="1:9" ht="31.5">
      <c r="A62" s="16" t="s">
        <v>64</v>
      </c>
      <c r="B62" s="17" t="s">
        <v>23</v>
      </c>
      <c r="C62" s="10">
        <f>SUM(C63)</f>
        <v>5.2</v>
      </c>
      <c r="D62" s="10">
        <f>SUM(D63)</f>
        <v>1.5</v>
      </c>
      <c r="E62" s="10">
        <f t="shared" si="3"/>
        <v>28.846153846153843</v>
      </c>
      <c r="F62" s="10">
        <f>F63</f>
        <v>5.2</v>
      </c>
      <c r="G62" s="10">
        <f t="shared" si="4"/>
        <v>100</v>
      </c>
      <c r="H62" s="10">
        <f>SUM(H63)</f>
        <v>231.5</v>
      </c>
      <c r="I62" s="11">
        <f t="shared" si="5"/>
        <v>2.2462203023758098</v>
      </c>
    </row>
    <row r="63" spans="1:9" ht="47.25">
      <c r="A63" s="2" t="s">
        <v>65</v>
      </c>
      <c r="B63" s="3" t="s">
        <v>85</v>
      </c>
      <c r="C63" s="6">
        <v>5.2</v>
      </c>
      <c r="D63" s="6">
        <v>1.5</v>
      </c>
      <c r="E63" s="10">
        <f t="shared" si="3"/>
        <v>28.846153846153843</v>
      </c>
      <c r="F63" s="10">
        <v>5.2</v>
      </c>
      <c r="G63" s="10">
        <f t="shared" si="4"/>
        <v>100</v>
      </c>
      <c r="H63" s="6">
        <v>231.5</v>
      </c>
      <c r="I63" s="11">
        <f t="shared" si="5"/>
        <v>2.2462203023758098</v>
      </c>
    </row>
    <row r="64" spans="1:9" ht="63">
      <c r="A64" s="16" t="s">
        <v>66</v>
      </c>
      <c r="B64" s="17" t="s">
        <v>86</v>
      </c>
      <c r="C64" s="10">
        <f>SUM(C65:C65)</f>
        <v>2575.5</v>
      </c>
      <c r="D64" s="10">
        <f>SUM(D65:D65)</f>
        <v>1224</v>
      </c>
      <c r="E64" s="10">
        <f t="shared" si="3"/>
        <v>47.524752475247524</v>
      </c>
      <c r="F64" s="10">
        <f>F65</f>
        <v>2575.5</v>
      </c>
      <c r="G64" s="10">
        <f t="shared" si="4"/>
        <v>100</v>
      </c>
      <c r="H64" s="10">
        <f>SUM(H65:H65)</f>
        <v>2475.8000000000002</v>
      </c>
      <c r="I64" s="11">
        <f t="shared" si="5"/>
        <v>104.02698117780112</v>
      </c>
    </row>
    <row r="65" spans="1:9" ht="63">
      <c r="A65" s="2" t="s">
        <v>67</v>
      </c>
      <c r="B65" s="3" t="s">
        <v>68</v>
      </c>
      <c r="C65" s="6">
        <v>2575.5</v>
      </c>
      <c r="D65" s="6">
        <v>1224</v>
      </c>
      <c r="E65" s="10">
        <f t="shared" si="3"/>
        <v>47.524752475247524</v>
      </c>
      <c r="F65" s="10">
        <v>2575.5</v>
      </c>
      <c r="G65" s="10">
        <f t="shared" si="4"/>
        <v>100</v>
      </c>
      <c r="H65" s="6">
        <v>2475.8000000000002</v>
      </c>
      <c r="I65" s="11">
        <f t="shared" si="5"/>
        <v>104.02698117780112</v>
      </c>
    </row>
    <row r="66" spans="1:9" ht="15.75">
      <c r="A66" s="15"/>
      <c r="B66" s="9" t="s">
        <v>14</v>
      </c>
      <c r="C66" s="10">
        <f>C64+C62+C60+C57+C53+C50+C43+C40+C34+C25+C32</f>
        <v>839642.4</v>
      </c>
      <c r="D66" s="10">
        <f>D64+D62+D60+D57+D53+D50+D43+D40+D34+D25+D32</f>
        <v>365607.69999999995</v>
      </c>
      <c r="E66" s="10">
        <f t="shared" si="3"/>
        <v>43.543263179658382</v>
      </c>
      <c r="F66" s="10">
        <f>F25+F32+F34+F40+F43+F50+F53+F57+F60+F62+F64</f>
        <v>811849.2</v>
      </c>
      <c r="G66" s="10">
        <f t="shared" si="4"/>
        <v>96.68987654744447</v>
      </c>
      <c r="H66" s="10">
        <f>H64+H62+H60+H57+H53+H50+H43+H40+H34+H25+H32</f>
        <v>739224.9</v>
      </c>
      <c r="I66" s="11">
        <f t="shared" si="5"/>
        <v>109.8243849740451</v>
      </c>
    </row>
    <row r="67" spans="1:9" ht="31.5">
      <c r="A67" s="18"/>
      <c r="B67" s="13" t="s">
        <v>24</v>
      </c>
      <c r="C67" s="6">
        <f>C23-C66</f>
        <v>-7980.3000000000466</v>
      </c>
      <c r="D67" s="6">
        <f>D23-D66</f>
        <v>19163.600000000035</v>
      </c>
      <c r="E67" s="6" t="s">
        <v>92</v>
      </c>
      <c r="F67" s="6">
        <f t="shared" ref="F67" si="7">F23-F66</f>
        <v>24576.400000000023</v>
      </c>
      <c r="G67" s="6" t="s">
        <v>92</v>
      </c>
      <c r="H67" s="6">
        <f t="shared" ref="H67" si="8">H23-H66</f>
        <v>14133.699999999953</v>
      </c>
      <c r="I67" s="11" t="s">
        <v>92</v>
      </c>
    </row>
    <row r="68" spans="1:9" ht="15.75" customHeight="1">
      <c r="A68" s="15"/>
      <c r="B68" s="33" t="s">
        <v>25</v>
      </c>
      <c r="C68" s="34"/>
      <c r="D68" s="34"/>
      <c r="E68" s="34"/>
      <c r="F68" s="34"/>
      <c r="G68" s="34"/>
      <c r="H68" s="34"/>
      <c r="I68" s="35"/>
    </row>
    <row r="69" spans="1:9" s="1" customFormat="1" ht="31.5">
      <c r="A69" s="20" t="s">
        <v>87</v>
      </c>
      <c r="B69" s="13" t="s">
        <v>88</v>
      </c>
      <c r="C69" s="6">
        <v>0</v>
      </c>
      <c r="D69" s="6">
        <v>0</v>
      </c>
      <c r="E69" s="19" t="s">
        <v>92</v>
      </c>
      <c r="F69" s="19">
        <v>0</v>
      </c>
      <c r="G69" s="19" t="s">
        <v>92</v>
      </c>
      <c r="H69" s="6">
        <v>0</v>
      </c>
      <c r="I69" s="19" t="s">
        <v>92</v>
      </c>
    </row>
    <row r="70" spans="1:9" s="1" customFormat="1" ht="47.25">
      <c r="A70" s="12" t="s">
        <v>89</v>
      </c>
      <c r="B70" s="13" t="s">
        <v>90</v>
      </c>
      <c r="C70" s="6">
        <v>-9600</v>
      </c>
      <c r="D70" s="6">
        <v>-4000</v>
      </c>
      <c r="E70" s="19" t="s">
        <v>92</v>
      </c>
      <c r="F70" s="19">
        <v>-9600</v>
      </c>
      <c r="G70" s="19" t="s">
        <v>92</v>
      </c>
      <c r="H70" s="6">
        <v>-4500</v>
      </c>
      <c r="I70" s="25" t="s">
        <v>92</v>
      </c>
    </row>
    <row r="71" spans="1:9" s="1" customFormat="1" ht="31.5">
      <c r="A71" s="12" t="s">
        <v>77</v>
      </c>
      <c r="B71" s="13" t="s">
        <v>91</v>
      </c>
      <c r="C71" s="6">
        <v>17580.099999999999</v>
      </c>
      <c r="D71" s="6">
        <v>-15163.6</v>
      </c>
      <c r="E71" s="19" t="s">
        <v>92</v>
      </c>
      <c r="F71" s="19">
        <v>-14976.4</v>
      </c>
      <c r="G71" s="19" t="s">
        <v>92</v>
      </c>
      <c r="H71" s="6">
        <v>-9633.7000000000007</v>
      </c>
      <c r="I71" s="25" t="s">
        <v>92</v>
      </c>
    </row>
    <row r="72" spans="1:9" ht="15.75">
      <c r="A72" s="5"/>
      <c r="B72" s="9" t="s">
        <v>14</v>
      </c>
      <c r="C72" s="10">
        <f>C69+C70+C71</f>
        <v>7980.0999999999985</v>
      </c>
      <c r="D72" s="10">
        <f t="shared" ref="D72:F72" si="9">D69+D70+D71</f>
        <v>-19163.599999999999</v>
      </c>
      <c r="E72" s="10" t="e">
        <f t="shared" si="9"/>
        <v>#VALUE!</v>
      </c>
      <c r="F72" s="10">
        <f t="shared" si="9"/>
        <v>-24576.400000000001</v>
      </c>
      <c r="G72" s="19" t="s">
        <v>92</v>
      </c>
      <c r="H72" s="10">
        <f>H69+H70+H71</f>
        <v>-14133.7</v>
      </c>
      <c r="I72" s="25" t="s">
        <v>92</v>
      </c>
    </row>
    <row r="74" spans="1:9">
      <c r="C74" s="36"/>
      <c r="D74" s="36"/>
      <c r="E74" s="36"/>
      <c r="F74" s="36"/>
      <c r="G74" s="36"/>
      <c r="H74" s="36"/>
      <c r="I74" s="36"/>
    </row>
    <row r="75" spans="1:9" ht="28.5" customHeight="1">
      <c r="A75" s="30"/>
      <c r="B75" s="30"/>
      <c r="H75" s="31"/>
      <c r="I75" s="31"/>
    </row>
  </sheetData>
  <mergeCells count="10">
    <mergeCell ref="A75:B75"/>
    <mergeCell ref="H75:I75"/>
    <mergeCell ref="B8:I8"/>
    <mergeCell ref="B24:I24"/>
    <mergeCell ref="B68:I68"/>
    <mergeCell ref="A1:I1"/>
    <mergeCell ref="A2:I2"/>
    <mergeCell ref="A3:I3"/>
    <mergeCell ref="A4:I4"/>
    <mergeCell ref="A6:I6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tabSelected="1" workbookViewId="0">
      <selection activeCell="D10" sqref="D10"/>
    </sheetView>
  </sheetViews>
  <sheetFormatPr defaultRowHeight="15"/>
  <cols>
    <col min="1" max="1" width="34.28515625" style="52" customWidth="1"/>
    <col min="2" max="2" width="17.42578125" style="53" customWidth="1"/>
    <col min="3" max="4" width="15" style="53" customWidth="1"/>
    <col min="5" max="5" width="14.7109375" style="53" customWidth="1"/>
    <col min="6" max="6" width="16" style="53" customWidth="1"/>
  </cols>
  <sheetData>
    <row r="1" spans="1:6" ht="15.75">
      <c r="A1" s="37" t="s">
        <v>0</v>
      </c>
      <c r="B1" s="37"/>
      <c r="C1" s="37"/>
      <c r="D1" s="37"/>
      <c r="E1" s="37"/>
      <c r="F1" s="37"/>
    </row>
    <row r="2" spans="1:6" ht="15.75">
      <c r="A2" s="37" t="s">
        <v>126</v>
      </c>
      <c r="B2" s="37"/>
      <c r="C2" s="37"/>
      <c r="D2" s="37"/>
      <c r="E2" s="37"/>
      <c r="F2" s="37"/>
    </row>
    <row r="3" spans="1:6" ht="15.75">
      <c r="A3" s="38" t="s">
        <v>137</v>
      </c>
      <c r="B3" s="38"/>
      <c r="C3" s="38"/>
      <c r="D3" s="38"/>
      <c r="E3" s="38"/>
      <c r="F3" s="38"/>
    </row>
    <row r="4" spans="1:6" ht="15.75">
      <c r="A4" s="39" t="s">
        <v>26</v>
      </c>
      <c r="B4" s="39"/>
      <c r="C4" s="39"/>
      <c r="D4" s="39"/>
      <c r="E4" s="39"/>
      <c r="F4" s="39"/>
    </row>
    <row r="5" spans="1:6" ht="15.75">
      <c r="A5" s="40"/>
      <c r="B5" s="41"/>
      <c r="C5" s="41"/>
      <c r="D5" s="41"/>
      <c r="E5" s="41"/>
      <c r="F5" s="41"/>
    </row>
    <row r="6" spans="1:6" ht="15.75">
      <c r="A6" s="42" t="s">
        <v>79</v>
      </c>
      <c r="B6" s="42"/>
      <c r="C6" s="42"/>
      <c r="D6" s="42"/>
      <c r="E6" s="42"/>
      <c r="F6" s="42"/>
    </row>
    <row r="7" spans="1:6" ht="63">
      <c r="A7" s="43" t="s">
        <v>78</v>
      </c>
      <c r="B7" s="44" t="s">
        <v>134</v>
      </c>
      <c r="C7" s="44" t="s">
        <v>138</v>
      </c>
      <c r="D7" s="44" t="s">
        <v>80</v>
      </c>
      <c r="E7" s="44" t="s">
        <v>139</v>
      </c>
      <c r="F7" s="43" t="s">
        <v>107</v>
      </c>
    </row>
    <row r="8" spans="1:6" ht="57">
      <c r="A8" s="45" t="s">
        <v>140</v>
      </c>
      <c r="B8" s="46">
        <v>532576.19999999995</v>
      </c>
      <c r="C8" s="47">
        <v>521499.9</v>
      </c>
      <c r="D8" s="47">
        <f>C8/B8*100</f>
        <v>97.920241272516506</v>
      </c>
      <c r="E8" s="47">
        <v>504015.6</v>
      </c>
      <c r="F8" s="48">
        <f>C8/E8*100</f>
        <v>103.46899976905478</v>
      </c>
    </row>
    <row r="9" spans="1:6" ht="71.25">
      <c r="A9" s="45" t="s">
        <v>141</v>
      </c>
      <c r="B9" s="46">
        <v>10094.799999999999</v>
      </c>
      <c r="C9" s="47">
        <v>7255.4</v>
      </c>
      <c r="D9" s="47">
        <f t="shared" ref="D9:D17" si="0">C9/B9*100</f>
        <v>71.872647303562232</v>
      </c>
      <c r="E9" s="47">
        <v>3517.5</v>
      </c>
      <c r="F9" s="48">
        <f t="shared" ref="F9:F17" si="1">C9/E9*100</f>
        <v>206.26581378820185</v>
      </c>
    </row>
    <row r="10" spans="1:6" ht="42.75">
      <c r="A10" s="45" t="s">
        <v>142</v>
      </c>
      <c r="B10" s="46">
        <v>107300.3</v>
      </c>
      <c r="C10" s="47">
        <v>102694.7</v>
      </c>
      <c r="D10" s="47">
        <f t="shared" si="0"/>
        <v>95.70774732223488</v>
      </c>
      <c r="E10" s="47">
        <v>90171.199999999997</v>
      </c>
      <c r="F10" s="48">
        <f t="shared" si="1"/>
        <v>113.88858083290452</v>
      </c>
    </row>
    <row r="11" spans="1:6" ht="57">
      <c r="A11" s="45" t="s">
        <v>143</v>
      </c>
      <c r="B11" s="46">
        <v>37362.300000000003</v>
      </c>
      <c r="C11" s="47">
        <v>36010.9</v>
      </c>
      <c r="D11" s="47">
        <f t="shared" si="0"/>
        <v>96.382984987540908</v>
      </c>
      <c r="E11" s="47">
        <v>28015.3</v>
      </c>
      <c r="F11" s="48">
        <f t="shared" si="1"/>
        <v>128.54011914917919</v>
      </c>
    </row>
    <row r="12" spans="1:6" s="7" customFormat="1" ht="114">
      <c r="A12" s="45" t="s">
        <v>144</v>
      </c>
      <c r="B12" s="46">
        <v>250</v>
      </c>
      <c r="C12" s="47">
        <v>199.1</v>
      </c>
      <c r="D12" s="47">
        <f t="shared" si="0"/>
        <v>79.64</v>
      </c>
      <c r="E12" s="47"/>
      <c r="F12" s="48">
        <v>0</v>
      </c>
    </row>
    <row r="13" spans="1:6" ht="78.75" customHeight="1">
      <c r="A13" s="45" t="s">
        <v>145</v>
      </c>
      <c r="B13" s="46">
        <v>0</v>
      </c>
      <c r="C13" s="47">
        <v>0</v>
      </c>
      <c r="D13" s="47">
        <v>0</v>
      </c>
      <c r="E13" s="47">
        <v>0</v>
      </c>
      <c r="F13" s="48">
        <v>0</v>
      </c>
    </row>
    <row r="14" spans="1:6" s="7" customFormat="1" ht="99" customHeight="1">
      <c r="A14" s="45" t="s">
        <v>146</v>
      </c>
      <c r="B14" s="46">
        <v>61</v>
      </c>
      <c r="C14" s="47">
        <v>58.2</v>
      </c>
      <c r="D14" s="47">
        <f t="shared" si="0"/>
        <v>95.409836065573771</v>
      </c>
      <c r="E14" s="47">
        <v>0</v>
      </c>
      <c r="F14" s="48">
        <v>0</v>
      </c>
    </row>
    <row r="15" spans="1:6" s="7" customFormat="1" ht="78.75" customHeight="1">
      <c r="A15" s="45" t="s">
        <v>133</v>
      </c>
      <c r="B15" s="46">
        <v>2210.5</v>
      </c>
      <c r="C15" s="47">
        <v>1928</v>
      </c>
      <c r="D15" s="47">
        <f t="shared" si="0"/>
        <v>87.220085953404208</v>
      </c>
      <c r="E15" s="47">
        <v>0</v>
      </c>
      <c r="F15" s="48">
        <v>0</v>
      </c>
    </row>
    <row r="16" spans="1:6" s="7" customFormat="1" ht="78.75" customHeight="1">
      <c r="A16" s="45" t="s">
        <v>147</v>
      </c>
      <c r="B16" s="46">
        <v>0</v>
      </c>
      <c r="C16" s="47">
        <v>0</v>
      </c>
      <c r="D16" s="47">
        <v>0</v>
      </c>
      <c r="E16" s="47">
        <v>3230.7</v>
      </c>
      <c r="F16" s="48">
        <f t="shared" si="1"/>
        <v>0</v>
      </c>
    </row>
    <row r="17" spans="1:6" s="1" customFormat="1" ht="15.75">
      <c r="A17" s="49" t="s">
        <v>93</v>
      </c>
      <c r="B17" s="50">
        <f>SUM(B8:B16)</f>
        <v>689855.10000000009</v>
      </c>
      <c r="C17" s="51">
        <f>C16+C15+C14+C13+C12+C11+C10+C9+C8</f>
        <v>669646.19999999995</v>
      </c>
      <c r="D17" s="47">
        <f t="shared" si="0"/>
        <v>97.070558730376831</v>
      </c>
      <c r="E17" s="50">
        <f>SUM(E8:E16)</f>
        <v>628950.29999999993</v>
      </c>
      <c r="F17" s="48">
        <f t="shared" si="1"/>
        <v>106.4704476649427</v>
      </c>
    </row>
    <row r="18" spans="1:6">
      <c r="F18" s="54"/>
    </row>
    <row r="19" spans="1:6">
      <c r="F19" s="54"/>
    </row>
    <row r="20" spans="1:6">
      <c r="F20" s="54"/>
    </row>
    <row r="21" spans="1:6">
      <c r="F21" s="54"/>
    </row>
    <row r="22" spans="1:6">
      <c r="F22" s="54"/>
    </row>
    <row r="23" spans="1:6">
      <c r="F23" s="54"/>
    </row>
    <row r="24" spans="1:6">
      <c r="F24" s="54"/>
    </row>
    <row r="25" spans="1:6">
      <c r="F25" s="54"/>
    </row>
    <row r="26" spans="1:6">
      <c r="F26" s="54"/>
    </row>
    <row r="27" spans="1:6">
      <c r="F27" s="54"/>
    </row>
    <row r="28" spans="1:6">
      <c r="F28" s="54"/>
    </row>
    <row r="29" spans="1:6">
      <c r="F29" s="54"/>
    </row>
    <row r="30" spans="1:6">
      <c r="F30" s="54"/>
    </row>
    <row r="31" spans="1:6">
      <c r="F31" s="54"/>
    </row>
    <row r="32" spans="1:6">
      <c r="F32" s="54"/>
    </row>
    <row r="33" spans="6:6">
      <c r="F33" s="54"/>
    </row>
    <row r="34" spans="6:6">
      <c r="F34" s="54"/>
    </row>
    <row r="35" spans="6:6">
      <c r="F35" s="54"/>
    </row>
    <row r="36" spans="6:6">
      <c r="F36" s="54"/>
    </row>
    <row r="37" spans="6:6">
      <c r="F37" s="54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  <row r="42" spans="6:6">
      <c r="F42" s="54"/>
    </row>
    <row r="43" spans="6:6">
      <c r="F43" s="54"/>
    </row>
    <row r="44" spans="6:6">
      <c r="F44" s="54"/>
    </row>
    <row r="45" spans="6:6">
      <c r="F45" s="54"/>
    </row>
    <row r="46" spans="6:6">
      <c r="F46" s="54"/>
    </row>
    <row r="47" spans="6:6">
      <c r="F47" s="54"/>
    </row>
    <row r="48" spans="6:6">
      <c r="F48" s="54"/>
    </row>
    <row r="49" spans="6:6">
      <c r="F49" s="54"/>
    </row>
    <row r="50" spans="6:6">
      <c r="F50" s="54"/>
    </row>
    <row r="51" spans="6:6">
      <c r="F51" s="54"/>
    </row>
    <row r="52" spans="6:6">
      <c r="F52" s="54"/>
    </row>
    <row r="53" spans="6:6">
      <c r="F53" s="54"/>
    </row>
    <row r="54" spans="6:6">
      <c r="F54" s="54"/>
    </row>
    <row r="55" spans="6:6">
      <c r="F55" s="54"/>
    </row>
    <row r="56" spans="6:6">
      <c r="F56" s="54"/>
    </row>
    <row r="57" spans="6:6">
      <c r="F57" s="54"/>
    </row>
    <row r="58" spans="6:6">
      <c r="F58" s="54"/>
    </row>
    <row r="59" spans="6:6">
      <c r="F59" s="54"/>
    </row>
    <row r="60" spans="6:6">
      <c r="F60" s="54"/>
    </row>
    <row r="61" spans="6:6">
      <c r="F61" s="54"/>
    </row>
    <row r="62" spans="6:6">
      <c r="F62" s="54"/>
    </row>
    <row r="63" spans="6:6">
      <c r="F63" s="54"/>
    </row>
    <row r="64" spans="6:6">
      <c r="F64" s="54"/>
    </row>
    <row r="65" spans="6:6">
      <c r="F65" s="54"/>
    </row>
    <row r="66" spans="6:6">
      <c r="F66" s="54"/>
    </row>
    <row r="67" spans="6:6">
      <c r="F67" s="54"/>
    </row>
    <row r="68" spans="6:6">
      <c r="F68" s="54"/>
    </row>
    <row r="69" spans="6:6">
      <c r="F69" s="54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исполн.бюджета</vt:lpstr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2020-02-12T13:11:38Z</dcterms:modified>
</cp:coreProperties>
</file>