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9720" windowHeight="7320" tabRatio="814" activeTab="0"/>
  </bookViews>
  <sheets>
    <sheet name="МР" sheetId="1" r:id="rId1"/>
  </sheets>
  <definedNames/>
  <calcPr fullCalcOnLoad="1"/>
</workbook>
</file>

<file path=xl/sharedStrings.xml><?xml version="1.0" encoding="utf-8"?>
<sst xmlns="http://schemas.openxmlformats.org/spreadsheetml/2006/main" count="246" uniqueCount="212">
  <si>
    <t>7954500 950</t>
  </si>
  <si>
    <t>7954500 003</t>
  </si>
  <si>
    <t xml:space="preserve">Газификация поселка Ртищевский </t>
  </si>
  <si>
    <t>Ремонтные работы по башне Рожновского</t>
  </si>
  <si>
    <t>7954500 500</t>
  </si>
  <si>
    <t>1008820</t>
  </si>
  <si>
    <t>ЦП «Обеспечение жильем молодых семей» на 2011-2015 годы</t>
  </si>
  <si>
    <t>ЦП  «Обеспечение жилыми помещениями молодых семей»</t>
  </si>
  <si>
    <t>5229204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</si>
  <si>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</si>
  <si>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</si>
  <si>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</si>
  <si>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</si>
  <si>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</si>
  <si>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</si>
  <si>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</si>
  <si>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</si>
  <si>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</si>
  <si>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</si>
  <si>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</si>
  <si>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</si>
  <si>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</si>
  <si>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</si>
  <si>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</si>
  <si>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</si>
  <si>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</si>
  <si>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</si>
  <si>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</si>
  <si>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</si>
  <si>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</si>
  <si>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</si>
  <si>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</si>
  <si>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</si>
  <si>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</si>
  <si>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</si>
  <si>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</si>
  <si>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Администрация МР</t>
  </si>
  <si>
    <t>Другие общегосударственные вопросы, в т.ч.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</si>
  <si>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</si>
  <si>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</si>
  <si>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</si>
  <si>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</si>
  <si>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</si>
  <si>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</si>
  <si>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0700</t>
  </si>
  <si>
    <t>ОБРАЗОВАНИЕ</t>
  </si>
  <si>
    <t>0701</t>
  </si>
  <si>
    <t>0702</t>
  </si>
  <si>
    <t>0707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</si>
  <si>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</si>
  <si>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</si>
  <si>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</si>
  <si>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</si>
  <si>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</si>
  <si>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</si>
  <si>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</si>
  <si>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</si>
  <si>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</si>
  <si>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</si>
  <si>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</si>
  <si>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</si>
  <si>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</si>
  <si>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</si>
  <si>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ИТОГО РАСХОДОВ</t>
  </si>
  <si>
    <t>0100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</si>
  <si>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</si>
  <si>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</si>
  <si>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</si>
  <si>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</si>
  <si>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</si>
  <si>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</si>
  <si>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</si>
  <si>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</si>
  <si>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</si>
  <si>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</si>
  <si>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</si>
  <si>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</si>
  <si>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</si>
  <si>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</si>
  <si>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</si>
  <si>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</si>
  <si>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</si>
  <si>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</si>
  <si>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</si>
  <si>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</si>
  <si>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</si>
  <si>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</si>
  <si>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</si>
  <si>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>НАЦИОНАЛЬНАЯ ОБОРОНА</t>
  </si>
  <si>
    <t>Госпошлина</t>
  </si>
  <si>
    <t>в том числе собственные доходы</t>
  </si>
  <si>
    <t xml:space="preserve">7952300 МЦП "Профилактика правонарушений в Ртищевском районе" на 2006-2010 годы
</t>
  </si>
  <si>
    <t>Другие вопросы в области культуры, в том числе:</t>
  </si>
  <si>
    <t>0200</t>
  </si>
  <si>
    <t>0203</t>
  </si>
  <si>
    <t>Компенсация части родит.платы за содержание ребенка в гос. и мун. образоват. учреждениях, реализация осн. общеобр. прогр за счет средств областного бюджета</t>
  </si>
  <si>
    <t>0409</t>
  </si>
  <si>
    <t>Мероприятия по землеустройству и землепользованию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</si>
  <si>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</si>
  <si>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</si>
  <si>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</si>
  <si>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</si>
  <si>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</si>
  <si>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</si>
  <si>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</si>
  <si>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</si>
  <si>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</si>
  <si>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</si>
  <si>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</si>
  <si>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</si>
  <si>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</si>
  <si>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</si>
  <si>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</si>
  <si>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</si>
  <si>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0</t>
  </si>
  <si>
    <t>Осуществление полномочий по подготовке проведения статистических переписей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</si>
  <si>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</si>
  <si>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</si>
  <si>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</si>
  <si>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</si>
  <si>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</si>
  <si>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 (219 + 218 коды)</t>
  </si>
  <si>
    <t>0314</t>
  </si>
  <si>
    <t>раздел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</si>
  <si>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</si>
  <si>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</si>
  <si>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</si>
  <si>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</si>
  <si>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</si>
  <si>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Отдел по управл.имуществом </t>
  </si>
  <si>
    <t xml:space="preserve">Администрации МР на оплату испол. листа о взыскании в порядке субсидиарной ответственности задолженности по договору поручительства 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</si>
  <si>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</si>
  <si>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</si>
  <si>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</si>
  <si>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7951900</t>
  </si>
  <si>
    <t>МЦП "Повышение безопасности дорожного движения в Ртищевском районе"</t>
  </si>
  <si>
    <t>7955700</t>
  </si>
  <si>
    <t>МЦП "Профилактика терроризма и экстремизма в Ртищевском районе на 2013 г.г."</t>
  </si>
  <si>
    <t>5220611</t>
  </si>
  <si>
    <t>МЦП "Ремонт автомобильных дорог и искусственных сооружений на них в границах города и сельских поселений Ртищевского муниципального района Саратовской области "</t>
  </si>
  <si>
    <t>7953100</t>
  </si>
  <si>
    <t>Исполнение полномочий по соглашениям по дорожной деятельности в отношении автомобильных дорог местного значения в границах поселений (дороги), в том числе:</t>
  </si>
  <si>
    <t>3400300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</si>
  <si>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</si>
  <si>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</si>
  <si>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Исполнение полномочий по соглашениям на организацию в границах поселений тепло-водоснабжения, водоотведения, снабжения населения топливом (убытки), в том числе: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</si>
  <si>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</si>
  <si>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</si>
  <si>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</si>
  <si>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</si>
  <si>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</si>
  <si>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</si>
  <si>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Молодежная политика и оздоровление детей, в том числе:</t>
  </si>
  <si>
    <t>Предоставление гражданам субсидий на оплату жилого помещения и коммунальных услуг за счет средств областного бюджета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</si>
  <si>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</si>
  <si>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5059605  1003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</si>
  <si>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</si>
  <si>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</si>
  <si>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</si>
  <si>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</si>
  <si>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районного фонда финансовой поддержки</t>
  </si>
  <si>
    <t>план на I квартал</t>
  </si>
  <si>
    <t>% к плану I квартала.</t>
  </si>
  <si>
    <t>0107</t>
  </si>
  <si>
    <t>Проведение выборов в представительные органы мунципального образования</t>
  </si>
  <si>
    <t>0920300 500</t>
  </si>
  <si>
    <t>Субсидии на государственную поддержку малого предпринимательства, включая крестьянские (фермерские) хозяйства</t>
  </si>
  <si>
    <t>Другие вопросы в области национальной экономики, в том числе:</t>
  </si>
  <si>
    <t>3450100</t>
  </si>
  <si>
    <t>Строительство водозабора в г. Ртищево</t>
  </si>
  <si>
    <t>Иные межбюджетные трансферты из областного бюджета (комплект книж.фондов)</t>
  </si>
  <si>
    <t>0103 9110200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</si>
  <si>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</si>
  <si>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</si>
  <si>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</si>
  <si>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9414100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</si>
  <si>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</si>
  <si>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</si>
  <si>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</si>
  <si>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0203 0105118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</si>
  <si>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за счет средств областного дорожного фонда</t>
  </si>
  <si>
    <t>5207610</t>
  </si>
  <si>
    <t>Подпрограмма "Ремонт автомобильных дорог и искусственных сооружений на них в границах городских и сельских поселений"</t>
  </si>
  <si>
    <t>7530000</t>
  </si>
  <si>
    <t>9510100</t>
  </si>
  <si>
    <t>7230000</t>
  </si>
  <si>
    <t>в том числе Мероприятия по приобретению материальных ценностей(приобретение инвентаря для детского сада)</t>
  </si>
  <si>
    <t>0701  9950100</t>
  </si>
  <si>
    <t>Доплаты к пенсиям муниципальных служащих</t>
  </si>
  <si>
    <t>5107310  1003</t>
  </si>
  <si>
    <t>1401  5107290</t>
  </si>
  <si>
    <t>5107350   1004</t>
  </si>
  <si>
    <t>Прочие межбюджетные трансферты из бюджета муниципального района бюджетам поселений</t>
  </si>
  <si>
    <t>1401  9819100</t>
  </si>
  <si>
    <t>1403  9829200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</si>
  <si>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</si>
  <si>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</si>
  <si>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</si>
  <si>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9510300</t>
  </si>
  <si>
    <t>Обеспечение мероприятий по переселению граждан из аварийного жилищного фонда (дополнит. площади)</t>
  </si>
  <si>
    <t xml:space="preserve"> Возмещение расходов на оплату жилого помещения и коммунальных услуг отдельным категориям граждан, проживающим и работающим в сельской местности, рабочих поселках</t>
  </si>
  <si>
    <t>9960000  1003</t>
  </si>
  <si>
    <t>Подпрограмма "Модернизация  объектов коммунальной инфраструктуры"</t>
  </si>
  <si>
    <t>Расходы на судебные издержки и исполнение судебных решений (Фин.управление)</t>
  </si>
  <si>
    <t>9148500</t>
  </si>
  <si>
    <t>Акцизы на нефтепродукты</t>
  </si>
  <si>
    <t xml:space="preserve">Отчет
об исполнении бюджета Ртищевского района
на 01.04.2014 года
</t>
  </si>
  <si>
    <t xml:space="preserve">Приложение № 1
к распоряжению администрации  Ртищевского муниципального района
 от  23 апреля 2014 года № 207-р
</t>
  </si>
  <si>
    <t>Верно. Начальник отдела делопроизводства</t>
  </si>
  <si>
    <t>администрации муниципального района</t>
  </si>
  <si>
    <t>О.В.Руфимская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</si>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</sst>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0"/>
    <numFmt numFmtId="166" formatCode="#,##0.0_р_."/>
  </numFmts>
  <fonts count="53">
    <font>
      <sz val="10"/>
      <name val="Arial"/>
      <family val="0"/>
    </font>
    <font>
      <sz val="10"/>
      <color indexed="8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9" fontId="3" fillId="0" borderId="0" xfId="0" applyNumberFormat="1" applyFont="1" applyFill="1" applyBorder="1" applyAlignment="1">
      <alignment horizontal="left" vertical="top" wrapText="1"/>
    </xf>
    <xf numFmtId="9" fontId="7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/>
    </xf>
    <xf numFmtId="164" fontId="7" fillId="0" borderId="0" xfId="0" applyNumberFormat="1" applyFont="1" applyFill="1" applyBorder="1" applyAlignment="1">
      <alignment horizontal="left" vertical="top" wrapText="1"/>
    </xf>
    <xf numFmtId="9" fontId="7" fillId="0" borderId="10" xfId="0" applyNumberFormat="1" applyFont="1" applyFill="1" applyBorder="1" applyAlignment="1">
      <alignment horizontal="left" vertical="top" wrapText="1"/>
    </xf>
    <xf numFmtId="9" fontId="11" fillId="0" borderId="10" xfId="0" applyNumberFormat="1" applyFont="1" applyFill="1" applyBorder="1" applyAlignment="1">
      <alignment horizontal="left" vertical="top" wrapText="1"/>
    </xf>
    <xf numFmtId="9" fontId="11" fillId="0" borderId="0" xfId="0" applyNumberFormat="1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11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9" fontId="7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164" fontId="2" fillId="33" borderId="11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11" xfId="0" applyNumberFormat="1" applyFont="1" applyFill="1" applyBorder="1" applyAlignment="1">
      <alignment horizontal="left" vertical="top" wrapText="1"/>
    </xf>
    <xf numFmtId="164" fontId="0" fillId="33" borderId="0" xfId="0" applyNumberFormat="1" applyFont="1" applyFill="1" applyAlignment="1">
      <alignment horizontal="left"/>
    </xf>
    <xf numFmtId="0" fontId="2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164" fontId="3" fillId="33" borderId="11" xfId="0" applyNumberFormat="1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left" vertical="top" wrapText="1"/>
    </xf>
    <xf numFmtId="164" fontId="7" fillId="33" borderId="11" xfId="0" applyNumberFormat="1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top" wrapText="1"/>
    </xf>
    <xf numFmtId="0" fontId="13" fillId="33" borderId="11" xfId="0" applyFont="1" applyFill="1" applyBorder="1" applyAlignment="1">
      <alignment horizontal="left" vertical="top" wrapText="1"/>
    </xf>
    <xf numFmtId="165" fontId="2" fillId="33" borderId="11" xfId="52" applyNumberFormat="1" applyFont="1" applyFill="1" applyBorder="1" applyAlignment="1" applyProtection="1">
      <alignment vertical="center" wrapText="1"/>
      <protection hidden="1"/>
    </xf>
    <xf numFmtId="0" fontId="13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top" wrapText="1"/>
    </xf>
    <xf numFmtId="0" fontId="1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left" vertical="top" wrapText="1"/>
    </xf>
    <xf numFmtId="164" fontId="7" fillId="33" borderId="11" xfId="0" applyNumberFormat="1" applyFont="1" applyFill="1" applyBorder="1" applyAlignment="1">
      <alignment horizontal="left" vertical="top" wrapText="1"/>
    </xf>
    <xf numFmtId="49" fontId="13" fillId="33" borderId="11" xfId="0" applyNumberFormat="1" applyFont="1" applyFill="1" applyBorder="1" applyAlignment="1">
      <alignment horizontal="left" vertical="top" wrapText="1"/>
    </xf>
    <xf numFmtId="164" fontId="13" fillId="33" borderId="11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left" vertical="center" wrapText="1"/>
    </xf>
    <xf numFmtId="164" fontId="0" fillId="33" borderId="11" xfId="0" applyNumberFormat="1" applyFont="1" applyFill="1" applyBorder="1" applyAlignment="1">
      <alignment horizontal="left" vertical="center"/>
    </xf>
    <xf numFmtId="9" fontId="3" fillId="33" borderId="11" xfId="0" applyNumberFormat="1" applyFont="1" applyFill="1" applyBorder="1" applyAlignment="1">
      <alignment horizontal="center" vertical="center" wrapText="1"/>
    </xf>
    <xf numFmtId="0" fontId="7" fillId="33" borderId="12" xfId="54" applyNumberFormat="1" applyFont="1" applyFill="1" applyBorder="1" applyAlignment="1" applyProtection="1">
      <alignment horizontal="left" vertical="center" wrapText="1"/>
      <protection hidden="1"/>
    </xf>
    <xf numFmtId="49" fontId="7" fillId="33" borderId="13" xfId="54" applyNumberFormat="1" applyFont="1" applyFill="1" applyBorder="1" applyAlignment="1" applyProtection="1">
      <alignment horizontal="left" vertical="center" wrapText="1"/>
      <protection hidden="1"/>
    </xf>
    <xf numFmtId="9" fontId="14" fillId="33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 wrapText="1"/>
    </xf>
    <xf numFmtId="49" fontId="16" fillId="33" borderId="11" xfId="0" applyNumberFormat="1" applyFont="1" applyFill="1" applyBorder="1" applyAlignment="1">
      <alignment horizontal="left" vertical="top" wrapText="1"/>
    </xf>
    <xf numFmtId="49" fontId="2" fillId="33" borderId="11" xfId="52" applyNumberFormat="1" applyFont="1" applyFill="1" applyBorder="1" applyAlignment="1" applyProtection="1">
      <alignment vertical="center" wrapText="1"/>
      <protection hidden="1"/>
    </xf>
    <xf numFmtId="164" fontId="2" fillId="33" borderId="11" xfId="0" applyNumberFormat="1" applyFont="1" applyFill="1" applyBorder="1" applyAlignment="1">
      <alignment horizontal="left"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165" fontId="13" fillId="33" borderId="11" xfId="52" applyNumberFormat="1" applyFont="1" applyFill="1" applyBorder="1" applyAlignment="1" applyProtection="1">
      <alignment wrapText="1"/>
      <protection hidden="1"/>
    </xf>
    <xf numFmtId="49" fontId="13" fillId="33" borderId="11" xfId="52" applyNumberFormat="1" applyFont="1" applyFill="1" applyBorder="1" applyAlignment="1" applyProtection="1">
      <alignment wrapText="1"/>
      <protection hidden="1"/>
    </xf>
    <xf numFmtId="164" fontId="13" fillId="33" borderId="11" xfId="0" applyNumberFormat="1" applyFont="1" applyFill="1" applyBorder="1" applyAlignment="1">
      <alignment horizontal="left" vertical="center" wrapText="1"/>
    </xf>
    <xf numFmtId="165" fontId="13" fillId="33" borderId="11" xfId="52" applyNumberFormat="1" applyFont="1" applyFill="1" applyBorder="1" applyAlignment="1" applyProtection="1">
      <alignment vertical="center" wrapText="1"/>
      <protection hidden="1"/>
    </xf>
    <xf numFmtId="49" fontId="13" fillId="33" borderId="11" xfId="52" applyNumberFormat="1" applyFont="1" applyFill="1" applyBorder="1" applyAlignment="1" applyProtection="1">
      <alignment vertical="center" wrapText="1"/>
      <protection hidden="1"/>
    </xf>
    <xf numFmtId="49" fontId="2" fillId="33" borderId="11" xfId="0" applyNumberFormat="1" applyFont="1" applyFill="1" applyBorder="1" applyAlignment="1">
      <alignment vertical="top" wrapText="1"/>
    </xf>
    <xf numFmtId="49" fontId="13" fillId="33" borderId="11" xfId="0" applyNumberFormat="1" applyFont="1" applyFill="1" applyBorder="1" applyAlignment="1">
      <alignment vertical="top" wrapText="1"/>
    </xf>
    <xf numFmtId="49" fontId="5" fillId="33" borderId="11" xfId="0" applyNumberFormat="1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164" fontId="8" fillId="33" borderId="11" xfId="0" applyNumberFormat="1" applyFont="1" applyFill="1" applyBorder="1" applyAlignment="1">
      <alignment horizontal="left" vertical="center" wrapText="1"/>
    </xf>
    <xf numFmtId="164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66" fontId="3" fillId="33" borderId="0" xfId="0" applyNumberFormat="1" applyFont="1" applyFill="1" applyAlignment="1">
      <alignment horizontal="center" vertical="center"/>
    </xf>
    <xf numFmtId="164" fontId="3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left"/>
    </xf>
    <xf numFmtId="49" fontId="8" fillId="33" borderId="0" xfId="0" applyNumberFormat="1" applyFont="1" applyFill="1" applyAlignment="1">
      <alignment horizontal="left"/>
    </xf>
    <xf numFmtId="0" fontId="18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49" fontId="10" fillId="33" borderId="0" xfId="0" applyNumberFormat="1" applyFont="1" applyFill="1" applyAlignment="1">
      <alignment horizontal="left"/>
    </xf>
    <xf numFmtId="49" fontId="18" fillId="33" borderId="0" xfId="0" applyNumberFormat="1" applyFont="1" applyFill="1" applyAlignment="1">
      <alignment horizontal="left"/>
    </xf>
    <xf numFmtId="0" fontId="2" fillId="33" borderId="11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49" fontId="9" fillId="33" borderId="14" xfId="0" applyNumberFormat="1" applyFont="1" applyFill="1" applyBorder="1" applyAlignment="1">
      <alignment horizontal="center" vertical="top" wrapText="1"/>
    </xf>
    <xf numFmtId="49" fontId="9" fillId="33" borderId="15" xfId="0" applyNumberFormat="1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8" fillId="33" borderId="0" xfId="0" applyFont="1" applyFill="1" applyAlignment="1">
      <alignment horizontal="left" wrapText="1"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center" wrapText="1"/>
    </xf>
    <xf numFmtId="164" fontId="3" fillId="33" borderId="11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left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3" fillId="33" borderId="11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3"/>
  <sheetViews>
    <sheetView tabSelected="1" zoomScale="75" zoomScaleNormal="75" workbookViewId="0" topLeftCell="A99">
      <selection activeCell="J98" sqref="J98"/>
    </sheetView>
  </sheetViews>
  <sheetFormatPr defaultColWidth="9.140625" defaultRowHeight="12.75"/>
  <cols>
    <col min="1" max="1" width="6.57421875" style="28" customWidth="1"/>
    <col min="2" max="2" width="37.57421875" style="28" customWidth="1"/>
    <col min="3" max="3" width="11.28125" style="29" hidden="1" customWidth="1"/>
    <col min="4" max="4" width="14.8515625" style="28" customWidth="1"/>
    <col min="5" max="5" width="14.28125" style="28" customWidth="1"/>
    <col min="6" max="6" width="13.8515625" style="28" customWidth="1"/>
    <col min="7" max="7" width="13.8515625" style="78" customWidth="1"/>
    <col min="8" max="8" width="12.57421875" style="78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8" ht="96" customHeight="1">
      <c r="A1" s="83"/>
      <c r="B1" s="83"/>
      <c r="C1" s="84"/>
      <c r="D1" s="96" t="s">
        <v>207</v>
      </c>
      <c r="E1" s="97"/>
      <c r="F1" s="97"/>
      <c r="G1" s="97"/>
      <c r="H1" s="97"/>
    </row>
    <row r="2" spans="1:9" s="4" customFormat="1" ht="81" customHeight="1">
      <c r="A2" s="102" t="s">
        <v>206</v>
      </c>
      <c r="B2" s="102"/>
      <c r="C2" s="102"/>
      <c r="D2" s="102"/>
      <c r="E2" s="102"/>
      <c r="F2" s="102"/>
      <c r="G2" s="102"/>
      <c r="H2" s="102"/>
      <c r="I2" s="7"/>
    </row>
    <row r="3" spans="1:9" ht="12.75" customHeight="1">
      <c r="A3" s="94"/>
      <c r="B3" s="108" t="s">
        <v>9</v>
      </c>
      <c r="C3" s="92" t="s">
        <v>124</v>
      </c>
      <c r="D3" s="107" t="s">
        <v>10</v>
      </c>
      <c r="E3" s="90" t="s">
        <v>161</v>
      </c>
      <c r="F3" s="107" t="s">
        <v>11</v>
      </c>
      <c r="G3" s="103" t="s">
        <v>12</v>
      </c>
      <c r="H3" s="90" t="s">
        <v>162</v>
      </c>
      <c r="I3" s="8"/>
    </row>
    <row r="4" spans="1:9" ht="21" customHeight="1">
      <c r="A4" s="95"/>
      <c r="B4" s="108"/>
      <c r="C4" s="93"/>
      <c r="D4" s="107"/>
      <c r="E4" s="91"/>
      <c r="F4" s="107"/>
      <c r="G4" s="103"/>
      <c r="H4" s="91"/>
      <c r="I4" s="8"/>
    </row>
    <row r="5" spans="1:9" ht="15" customHeight="1">
      <c r="A5" s="27"/>
      <c r="B5" s="35" t="s">
        <v>76</v>
      </c>
      <c r="C5" s="32"/>
      <c r="D5" s="36">
        <f>D6+D7+D8+D9+D10+D11+D12+D13+D14+D15+D16+D17+D18+D19+D20+D21+D22+D24</f>
        <v>134818.1</v>
      </c>
      <c r="E5" s="36">
        <f>E6+E7+E8+E9+E10+E11+E12+E13+E14+E15+E16+E17+E18+E19+E20+E21+E22+E24</f>
        <v>34326</v>
      </c>
      <c r="F5" s="36">
        <f>F6+F7+F8+F9+F10+F11+F12+F13+F14+F15+F16+F17+F18+F19+F20+F21+F22+F24</f>
        <v>36431.700000000004</v>
      </c>
      <c r="G5" s="56">
        <f>F5/D5</f>
        <v>0.27022855239763804</v>
      </c>
      <c r="H5" s="56">
        <f>F5/E5</f>
        <v>1.0613441705995457</v>
      </c>
      <c r="I5" s="9"/>
    </row>
    <row r="6" spans="1:9" ht="15">
      <c r="A6" s="27"/>
      <c r="B6" s="34" t="s">
        <v>13</v>
      </c>
      <c r="C6" s="26"/>
      <c r="D6" s="25">
        <v>97630</v>
      </c>
      <c r="E6" s="25">
        <v>21500</v>
      </c>
      <c r="F6" s="25">
        <v>21852.7</v>
      </c>
      <c r="G6" s="56">
        <f aca="true" t="shared" si="0" ref="G6:G34">F6/D6</f>
        <v>0.22383181399160096</v>
      </c>
      <c r="H6" s="56">
        <f aca="true" t="shared" si="1" ref="H6:H34">F6/E6</f>
        <v>1.0164046511627907</v>
      </c>
      <c r="I6" s="9"/>
    </row>
    <row r="7" spans="1:9" ht="15">
      <c r="A7" s="27"/>
      <c r="B7" s="34" t="s">
        <v>14</v>
      </c>
      <c r="C7" s="26"/>
      <c r="D7" s="25">
        <v>18000</v>
      </c>
      <c r="E7" s="25">
        <v>4000</v>
      </c>
      <c r="F7" s="25">
        <v>4367</v>
      </c>
      <c r="G7" s="56">
        <f t="shared" si="0"/>
        <v>0.2426111111111111</v>
      </c>
      <c r="H7" s="56">
        <f t="shared" si="1"/>
        <v>1.09175</v>
      </c>
      <c r="I7" s="9"/>
    </row>
    <row r="8" spans="1:9" ht="15">
      <c r="A8" s="27"/>
      <c r="B8" s="34" t="s">
        <v>15</v>
      </c>
      <c r="C8" s="26"/>
      <c r="D8" s="25">
        <v>2400</v>
      </c>
      <c r="E8" s="25">
        <v>679</v>
      </c>
      <c r="F8" s="25">
        <v>1248.8</v>
      </c>
      <c r="G8" s="56">
        <f t="shared" si="0"/>
        <v>0.5203333333333333</v>
      </c>
      <c r="H8" s="56">
        <f t="shared" si="1"/>
        <v>1.8391752577319587</v>
      </c>
      <c r="I8" s="9"/>
    </row>
    <row r="9" spans="1:9" ht="15">
      <c r="A9" s="27"/>
      <c r="B9" s="34" t="s">
        <v>16</v>
      </c>
      <c r="C9" s="26"/>
      <c r="D9" s="25">
        <v>0</v>
      </c>
      <c r="E9" s="25">
        <v>0</v>
      </c>
      <c r="F9" s="25">
        <v>0</v>
      </c>
      <c r="G9" s="56">
        <v>0</v>
      </c>
      <c r="H9" s="56">
        <v>0</v>
      </c>
      <c r="I9" s="9"/>
    </row>
    <row r="10" spans="1:9" ht="15">
      <c r="A10" s="27"/>
      <c r="B10" s="34" t="s">
        <v>205</v>
      </c>
      <c r="C10" s="26"/>
      <c r="D10" s="25">
        <v>3607.4</v>
      </c>
      <c r="E10" s="25">
        <v>900</v>
      </c>
      <c r="F10" s="25">
        <v>1287.4</v>
      </c>
      <c r="G10" s="56">
        <v>0</v>
      </c>
      <c r="H10" s="56">
        <v>0</v>
      </c>
      <c r="I10" s="9"/>
    </row>
    <row r="11" spans="1:9" ht="15">
      <c r="A11" s="27"/>
      <c r="B11" s="34" t="s">
        <v>17</v>
      </c>
      <c r="C11" s="26"/>
      <c r="D11" s="25">
        <v>0</v>
      </c>
      <c r="E11" s="25">
        <v>0</v>
      </c>
      <c r="F11" s="25">
        <v>0</v>
      </c>
      <c r="G11" s="56">
        <v>0</v>
      </c>
      <c r="H11" s="56">
        <v>0</v>
      </c>
      <c r="I11" s="9"/>
    </row>
    <row r="12" spans="1:9" ht="15">
      <c r="A12" s="27"/>
      <c r="B12" s="34" t="s">
        <v>89</v>
      </c>
      <c r="C12" s="26"/>
      <c r="D12" s="25">
        <v>2140</v>
      </c>
      <c r="E12" s="25">
        <v>500</v>
      </c>
      <c r="F12" s="25">
        <v>532</v>
      </c>
      <c r="G12" s="56">
        <v>0</v>
      </c>
      <c r="H12" s="56">
        <v>0</v>
      </c>
      <c r="I12" s="9"/>
    </row>
    <row r="13" spans="1:9" ht="15">
      <c r="A13" s="27"/>
      <c r="B13" s="34" t="s">
        <v>18</v>
      </c>
      <c r="C13" s="26"/>
      <c r="D13" s="25">
        <v>0</v>
      </c>
      <c r="E13" s="25">
        <v>0</v>
      </c>
      <c r="F13" s="25">
        <v>0</v>
      </c>
      <c r="G13" s="56">
        <v>0</v>
      </c>
      <c r="H13" s="56">
        <v>0</v>
      </c>
      <c r="I13" s="9"/>
    </row>
    <row r="14" spans="1:9" ht="15">
      <c r="A14" s="27"/>
      <c r="B14" s="34" t="s">
        <v>19</v>
      </c>
      <c r="C14" s="26"/>
      <c r="D14" s="25">
        <v>2500</v>
      </c>
      <c r="E14" s="25">
        <v>500</v>
      </c>
      <c r="F14" s="25">
        <v>640.7</v>
      </c>
      <c r="G14" s="56">
        <f t="shared" si="0"/>
        <v>0.25628</v>
      </c>
      <c r="H14" s="56">
        <f t="shared" si="1"/>
        <v>1.2814</v>
      </c>
      <c r="I14" s="9"/>
    </row>
    <row r="15" spans="1:9" ht="15">
      <c r="A15" s="27"/>
      <c r="B15" s="34" t="s">
        <v>20</v>
      </c>
      <c r="C15" s="26"/>
      <c r="D15" s="25">
        <v>200</v>
      </c>
      <c r="E15" s="25">
        <v>50</v>
      </c>
      <c r="F15" s="25">
        <v>182.1</v>
      </c>
      <c r="G15" s="56">
        <f t="shared" si="0"/>
        <v>0.9105</v>
      </c>
      <c r="H15" s="56">
        <f t="shared" si="1"/>
        <v>3.642</v>
      </c>
      <c r="I15" s="9"/>
    </row>
    <row r="16" spans="1:9" ht="15">
      <c r="A16" s="27"/>
      <c r="B16" s="34" t="s">
        <v>21</v>
      </c>
      <c r="C16" s="26"/>
      <c r="D16" s="25">
        <v>0</v>
      </c>
      <c r="E16" s="25">
        <v>0</v>
      </c>
      <c r="F16" s="25">
        <v>50.3</v>
      </c>
      <c r="G16" s="56">
        <v>0</v>
      </c>
      <c r="H16" s="56">
        <v>0</v>
      </c>
      <c r="I16" s="9"/>
    </row>
    <row r="17" spans="1:9" ht="15">
      <c r="A17" s="27"/>
      <c r="B17" s="34" t="s">
        <v>22</v>
      </c>
      <c r="C17" s="26"/>
      <c r="D17" s="25">
        <v>0</v>
      </c>
      <c r="E17" s="25">
        <v>0</v>
      </c>
      <c r="F17" s="25">
        <v>0</v>
      </c>
      <c r="G17" s="56">
        <v>0</v>
      </c>
      <c r="H17" s="56">
        <v>0</v>
      </c>
      <c r="I17" s="9"/>
    </row>
    <row r="18" spans="1:9" ht="15">
      <c r="A18" s="27"/>
      <c r="B18" s="34" t="s">
        <v>23</v>
      </c>
      <c r="C18" s="26"/>
      <c r="D18" s="25">
        <v>860</v>
      </c>
      <c r="E18" s="25">
        <v>215</v>
      </c>
      <c r="F18" s="25">
        <v>185.2</v>
      </c>
      <c r="G18" s="56">
        <f t="shared" si="0"/>
        <v>0.2153488372093023</v>
      </c>
      <c r="H18" s="56">
        <f t="shared" si="1"/>
        <v>0.8613953488372093</v>
      </c>
      <c r="I18" s="9"/>
    </row>
    <row r="19" spans="1:9" ht="15">
      <c r="A19" s="27"/>
      <c r="B19" s="34"/>
      <c r="C19" s="26"/>
      <c r="D19" s="25">
        <v>0</v>
      </c>
      <c r="E19" s="25">
        <v>0</v>
      </c>
      <c r="F19" s="25"/>
      <c r="G19" s="56">
        <v>0</v>
      </c>
      <c r="H19" s="56">
        <v>0</v>
      </c>
      <c r="I19" s="9"/>
    </row>
    <row r="20" spans="1:9" ht="25.5">
      <c r="A20" s="27"/>
      <c r="B20" s="34" t="s">
        <v>24</v>
      </c>
      <c r="C20" s="26"/>
      <c r="D20" s="25">
        <v>0</v>
      </c>
      <c r="E20" s="25">
        <v>0</v>
      </c>
      <c r="F20" s="25">
        <v>81.8</v>
      </c>
      <c r="G20" s="56">
        <v>0</v>
      </c>
      <c r="H20" s="56">
        <v>0</v>
      </c>
      <c r="I20" s="9"/>
    </row>
    <row r="21" spans="1:9" ht="15">
      <c r="A21" s="27"/>
      <c r="B21" s="34" t="s">
        <v>25</v>
      </c>
      <c r="C21" s="26"/>
      <c r="D21" s="25">
        <v>5600</v>
      </c>
      <c r="E21" s="25">
        <v>5525</v>
      </c>
      <c r="F21" s="25">
        <v>5590.9</v>
      </c>
      <c r="G21" s="56">
        <f t="shared" si="0"/>
        <v>0.9983749999999999</v>
      </c>
      <c r="H21" s="56">
        <v>0</v>
      </c>
      <c r="I21" s="9"/>
    </row>
    <row r="22" spans="1:9" ht="15">
      <c r="A22" s="27"/>
      <c r="B22" s="34" t="s">
        <v>26</v>
      </c>
      <c r="C22" s="26"/>
      <c r="D22" s="25">
        <v>1880.7</v>
      </c>
      <c r="E22" s="25">
        <v>457</v>
      </c>
      <c r="F22" s="25">
        <v>412.8</v>
      </c>
      <c r="G22" s="56">
        <f t="shared" si="0"/>
        <v>0.21949274206412506</v>
      </c>
      <c r="H22" s="56">
        <f t="shared" si="1"/>
        <v>0.9032822757111597</v>
      </c>
      <c r="I22" s="9"/>
    </row>
    <row r="23" spans="1:9" ht="15">
      <c r="A23" s="27"/>
      <c r="B23" s="34" t="s">
        <v>27</v>
      </c>
      <c r="C23" s="26"/>
      <c r="D23" s="25">
        <v>852.8</v>
      </c>
      <c r="E23" s="25">
        <v>210</v>
      </c>
      <c r="F23" s="25">
        <v>128.6</v>
      </c>
      <c r="G23" s="56">
        <f t="shared" si="0"/>
        <v>0.15079737335834897</v>
      </c>
      <c r="H23" s="56">
        <f t="shared" si="1"/>
        <v>0.6123809523809524</v>
      </c>
      <c r="I23" s="9"/>
    </row>
    <row r="24" spans="1:9" ht="15">
      <c r="A24" s="27"/>
      <c r="B24" s="34" t="s">
        <v>28</v>
      </c>
      <c r="C24" s="26"/>
      <c r="D24" s="25">
        <v>0</v>
      </c>
      <c r="E24" s="25">
        <v>0</v>
      </c>
      <c r="F24" s="25">
        <v>0</v>
      </c>
      <c r="G24" s="56">
        <v>0</v>
      </c>
      <c r="H24" s="56">
        <v>0</v>
      </c>
      <c r="I24" s="9"/>
    </row>
    <row r="25" spans="1:9" ht="25.5">
      <c r="A25" s="27"/>
      <c r="B25" s="37" t="s">
        <v>75</v>
      </c>
      <c r="C25" s="39"/>
      <c r="D25" s="25">
        <f>D26+D27+D28+D29+D30+D31+D32</f>
        <v>487140.29999999993</v>
      </c>
      <c r="E25" s="25">
        <f>E26+E27+E28+E29+E30+E31+E32</f>
        <v>118961.5</v>
      </c>
      <c r="F25" s="25">
        <f>F26+F27+F28+F29+F30+F31+F32</f>
        <v>100105.19999999998</v>
      </c>
      <c r="G25" s="56">
        <f t="shared" si="0"/>
        <v>0.20549562415591566</v>
      </c>
      <c r="H25" s="56">
        <f t="shared" si="1"/>
        <v>0.8414924156134547</v>
      </c>
      <c r="I25" s="9"/>
    </row>
    <row r="26" spans="1:9" ht="15">
      <c r="A26" s="27"/>
      <c r="B26" s="34" t="s">
        <v>29</v>
      </c>
      <c r="C26" s="26"/>
      <c r="D26" s="25">
        <v>108376.4</v>
      </c>
      <c r="E26" s="25">
        <v>27094.1</v>
      </c>
      <c r="F26" s="25">
        <v>32512.9</v>
      </c>
      <c r="G26" s="56">
        <f t="shared" si="0"/>
        <v>0.299999815457978</v>
      </c>
      <c r="H26" s="56">
        <f t="shared" si="1"/>
        <v>1.199999261831912</v>
      </c>
      <c r="I26" s="9"/>
    </row>
    <row r="27" spans="1:9" ht="15">
      <c r="A27" s="27"/>
      <c r="B27" s="34" t="s">
        <v>30</v>
      </c>
      <c r="C27" s="26"/>
      <c r="D27" s="25">
        <v>354051.3</v>
      </c>
      <c r="E27" s="25">
        <v>88577.5</v>
      </c>
      <c r="F27" s="25">
        <v>63679</v>
      </c>
      <c r="G27" s="56">
        <f t="shared" si="0"/>
        <v>0.17985811660626583</v>
      </c>
      <c r="H27" s="56">
        <f t="shared" si="1"/>
        <v>0.7189071716858119</v>
      </c>
      <c r="I27" s="9"/>
    </row>
    <row r="28" spans="1:9" ht="15">
      <c r="A28" s="27"/>
      <c r="B28" s="34" t="s">
        <v>31</v>
      </c>
      <c r="C28" s="26"/>
      <c r="D28" s="25">
        <v>11725</v>
      </c>
      <c r="E28" s="25">
        <v>0</v>
      </c>
      <c r="F28" s="25">
        <v>0</v>
      </c>
      <c r="G28" s="56">
        <f t="shared" si="0"/>
        <v>0</v>
      </c>
      <c r="H28" s="56">
        <v>0</v>
      </c>
      <c r="I28" s="9"/>
    </row>
    <row r="29" spans="1:9" ht="29.25" customHeight="1">
      <c r="A29" s="27"/>
      <c r="B29" s="34" t="s">
        <v>170</v>
      </c>
      <c r="C29" s="26"/>
      <c r="D29" s="25">
        <v>7.6</v>
      </c>
      <c r="E29" s="25">
        <v>0</v>
      </c>
      <c r="F29" s="25">
        <v>0</v>
      </c>
      <c r="G29" s="56">
        <f t="shared" si="0"/>
        <v>0</v>
      </c>
      <c r="H29" s="56">
        <v>0</v>
      </c>
      <c r="I29" s="9"/>
    </row>
    <row r="30" spans="1:9" ht="50.25" customHeight="1">
      <c r="A30" s="27"/>
      <c r="B30" s="37" t="s">
        <v>116</v>
      </c>
      <c r="C30" s="39"/>
      <c r="D30" s="25">
        <v>13420.1</v>
      </c>
      <c r="E30" s="25">
        <v>3730</v>
      </c>
      <c r="F30" s="25">
        <v>4353.4</v>
      </c>
      <c r="G30" s="56">
        <f t="shared" si="0"/>
        <v>0.32439400600591645</v>
      </c>
      <c r="H30" s="56">
        <f t="shared" si="1"/>
        <v>1.167131367292225</v>
      </c>
      <c r="I30" s="9"/>
    </row>
    <row r="31" spans="1:9" ht="17.25" customHeight="1">
      <c r="A31" s="27"/>
      <c r="B31" s="34" t="s">
        <v>32</v>
      </c>
      <c r="C31" s="26"/>
      <c r="D31" s="25">
        <v>0</v>
      </c>
      <c r="E31" s="25">
        <v>0</v>
      </c>
      <c r="F31" s="25">
        <v>0</v>
      </c>
      <c r="G31" s="56">
        <v>0</v>
      </c>
      <c r="H31" s="56">
        <v>0</v>
      </c>
      <c r="I31" s="9"/>
    </row>
    <row r="32" spans="1:9" ht="31.5" customHeight="1" thickBot="1">
      <c r="A32" s="27"/>
      <c r="B32" s="57" t="s">
        <v>121</v>
      </c>
      <c r="C32" s="58"/>
      <c r="D32" s="25">
        <v>-440.1</v>
      </c>
      <c r="E32" s="25">
        <v>-440.1</v>
      </c>
      <c r="F32" s="25">
        <v>-440.1</v>
      </c>
      <c r="G32" s="56">
        <f t="shared" si="0"/>
        <v>1</v>
      </c>
      <c r="H32" s="56">
        <f t="shared" si="1"/>
        <v>1</v>
      </c>
      <c r="I32" s="9"/>
    </row>
    <row r="33" spans="1:9" ht="18.75">
      <c r="A33" s="27"/>
      <c r="B33" s="38" t="s">
        <v>33</v>
      </c>
      <c r="C33" s="50"/>
      <c r="D33" s="36">
        <f>D5+D25</f>
        <v>621958.3999999999</v>
      </c>
      <c r="E33" s="36">
        <f>E5+E25</f>
        <v>153287.5</v>
      </c>
      <c r="F33" s="36">
        <f>F5+F25</f>
        <v>136536.9</v>
      </c>
      <c r="G33" s="56">
        <f t="shared" si="0"/>
        <v>0.2195273831818977</v>
      </c>
      <c r="H33" s="56">
        <f t="shared" si="1"/>
        <v>0.8907242925874582</v>
      </c>
      <c r="I33" s="9"/>
    </row>
    <row r="34" spans="1:9" ht="15">
      <c r="A34" s="27"/>
      <c r="B34" s="34" t="s">
        <v>90</v>
      </c>
      <c r="C34" s="26"/>
      <c r="D34" s="25">
        <f>D5</f>
        <v>134818.1</v>
      </c>
      <c r="E34" s="25">
        <f>E5</f>
        <v>34326</v>
      </c>
      <c r="F34" s="25">
        <f>F5</f>
        <v>36431.700000000004</v>
      </c>
      <c r="G34" s="56">
        <f t="shared" si="0"/>
        <v>0.27022855239763804</v>
      </c>
      <c r="H34" s="56">
        <f t="shared" si="1"/>
        <v>1.0613441705995457</v>
      </c>
      <c r="I34" s="9"/>
    </row>
    <row r="35" spans="1:9" ht="12.75">
      <c r="A35" s="104"/>
      <c r="B35" s="105"/>
      <c r="C35" s="105"/>
      <c r="D35" s="105"/>
      <c r="E35" s="105"/>
      <c r="F35" s="105"/>
      <c r="G35" s="105"/>
      <c r="H35" s="106"/>
      <c r="I35" s="6"/>
    </row>
    <row r="36" spans="1:9" ht="15" customHeight="1">
      <c r="A36" s="89" t="s">
        <v>123</v>
      </c>
      <c r="B36" s="107" t="s">
        <v>34</v>
      </c>
      <c r="C36" s="92" t="s">
        <v>124</v>
      </c>
      <c r="D36" s="99" t="s">
        <v>10</v>
      </c>
      <c r="E36" s="90" t="s">
        <v>161</v>
      </c>
      <c r="F36" s="99" t="s">
        <v>11</v>
      </c>
      <c r="G36" s="103" t="s">
        <v>12</v>
      </c>
      <c r="H36" s="90" t="s">
        <v>162</v>
      </c>
      <c r="I36" s="8"/>
    </row>
    <row r="37" spans="1:9" ht="13.5" customHeight="1">
      <c r="A37" s="89"/>
      <c r="B37" s="107"/>
      <c r="C37" s="93"/>
      <c r="D37" s="99"/>
      <c r="E37" s="91"/>
      <c r="F37" s="99"/>
      <c r="G37" s="103"/>
      <c r="H37" s="91"/>
      <c r="I37" s="8"/>
    </row>
    <row r="38" spans="1:9" ht="19.5" customHeight="1">
      <c r="A38" s="39" t="s">
        <v>64</v>
      </c>
      <c r="B38" s="37" t="s">
        <v>35</v>
      </c>
      <c r="C38" s="39"/>
      <c r="D38" s="51">
        <f>D39+D40+D44+D45+D42+D43</f>
        <v>43869.99999999999</v>
      </c>
      <c r="E38" s="51">
        <f>E39+E40+E44+E45+E42+E43</f>
        <v>13845.4</v>
      </c>
      <c r="F38" s="51">
        <f>F39+F40+F44+F45+F42+F43</f>
        <v>12038.499999999998</v>
      </c>
      <c r="G38" s="56">
        <f aca="true" t="shared" si="2" ref="G38:G91">F38/D38</f>
        <v>0.2744130385229086</v>
      </c>
      <c r="H38" s="56">
        <f>F38/E38</f>
        <v>0.8694945613705634</v>
      </c>
      <c r="I38" s="12"/>
    </row>
    <row r="39" spans="1:9" ht="55.5" customHeight="1">
      <c r="A39" s="26" t="s">
        <v>65</v>
      </c>
      <c r="B39" s="34" t="s">
        <v>125</v>
      </c>
      <c r="C39" s="26" t="s">
        <v>171</v>
      </c>
      <c r="D39" s="25">
        <v>636.6</v>
      </c>
      <c r="E39" s="25">
        <v>265.5</v>
      </c>
      <c r="F39" s="25">
        <v>265.5</v>
      </c>
      <c r="G39" s="56">
        <f t="shared" si="2"/>
        <v>0.4170593779453346</v>
      </c>
      <c r="H39" s="56">
        <f aca="true" t="shared" si="3" ref="H39:H92">F39/E39</f>
        <v>1</v>
      </c>
      <c r="I39" s="10"/>
    </row>
    <row r="40" spans="1:14" ht="71.25" customHeight="1">
      <c r="A40" s="26" t="s">
        <v>66</v>
      </c>
      <c r="B40" s="34" t="s">
        <v>126</v>
      </c>
      <c r="C40" s="26" t="s">
        <v>66</v>
      </c>
      <c r="D40" s="25">
        <f>D41</f>
        <v>19626.1</v>
      </c>
      <c r="E40" s="25">
        <f>E41</f>
        <v>6090.6</v>
      </c>
      <c r="F40" s="25">
        <f>F41</f>
        <v>5759.7</v>
      </c>
      <c r="G40" s="56">
        <f t="shared" si="2"/>
        <v>0.2934714487340837</v>
      </c>
      <c r="H40" s="56">
        <f t="shared" si="3"/>
        <v>0.9456703773027287</v>
      </c>
      <c r="I40" s="13"/>
      <c r="J40" s="100"/>
      <c r="K40" s="100"/>
      <c r="L40" s="98"/>
      <c r="M40" s="98"/>
      <c r="N40" s="98"/>
    </row>
    <row r="41" spans="1:14" s="11" customFormat="1" ht="15">
      <c r="A41" s="52"/>
      <c r="B41" s="42" t="s">
        <v>36</v>
      </c>
      <c r="C41" s="52" t="s">
        <v>66</v>
      </c>
      <c r="D41" s="53">
        <v>19626.1</v>
      </c>
      <c r="E41" s="53">
        <v>6090.6</v>
      </c>
      <c r="F41" s="53">
        <v>5759.7</v>
      </c>
      <c r="G41" s="59">
        <f t="shared" si="2"/>
        <v>0.2934714487340837</v>
      </c>
      <c r="H41" s="59">
        <f t="shared" si="3"/>
        <v>0.9456703773027287</v>
      </c>
      <c r="I41" s="14"/>
      <c r="J41" s="101"/>
      <c r="K41" s="101"/>
      <c r="L41" s="98"/>
      <c r="M41" s="98"/>
      <c r="N41" s="98"/>
    </row>
    <row r="42" spans="1:14" s="24" customFormat="1" ht="55.5" customHeight="1">
      <c r="A42" s="26" t="s">
        <v>67</v>
      </c>
      <c r="B42" s="34" t="s">
        <v>127</v>
      </c>
      <c r="C42" s="26" t="s">
        <v>67</v>
      </c>
      <c r="D42" s="25">
        <v>8577.6</v>
      </c>
      <c r="E42" s="25">
        <v>2342.9</v>
      </c>
      <c r="F42" s="25">
        <v>1600.4</v>
      </c>
      <c r="G42" s="59">
        <f t="shared" si="2"/>
        <v>0.1865789964558851</v>
      </c>
      <c r="H42" s="59">
        <f t="shared" si="3"/>
        <v>0.6830850655170942</v>
      </c>
      <c r="I42" s="10"/>
      <c r="J42" s="22"/>
      <c r="K42" s="22"/>
      <c r="L42" s="23"/>
      <c r="M42" s="23"/>
      <c r="N42" s="23"/>
    </row>
    <row r="43" spans="1:14" s="24" customFormat="1" ht="30" customHeight="1" hidden="1">
      <c r="A43" s="26" t="s">
        <v>163</v>
      </c>
      <c r="B43" s="34" t="s">
        <v>164</v>
      </c>
      <c r="C43" s="26" t="s">
        <v>163</v>
      </c>
      <c r="D43" s="25">
        <v>0</v>
      </c>
      <c r="E43" s="25">
        <v>0</v>
      </c>
      <c r="F43" s="25">
        <v>0</v>
      </c>
      <c r="G43" s="59" t="e">
        <f t="shared" si="2"/>
        <v>#DIV/0!</v>
      </c>
      <c r="H43" s="59">
        <v>0</v>
      </c>
      <c r="I43" s="10"/>
      <c r="J43" s="22"/>
      <c r="K43" s="22"/>
      <c r="L43" s="23"/>
      <c r="M43" s="23"/>
      <c r="N43" s="23"/>
    </row>
    <row r="44" spans="1:9" ht="17.25" customHeight="1">
      <c r="A44" s="26" t="s">
        <v>68</v>
      </c>
      <c r="B44" s="34" t="s">
        <v>128</v>
      </c>
      <c r="C44" s="26" t="s">
        <v>68</v>
      </c>
      <c r="D44" s="25">
        <v>500</v>
      </c>
      <c r="E44" s="25">
        <v>125</v>
      </c>
      <c r="F44" s="25">
        <v>0</v>
      </c>
      <c r="G44" s="56">
        <f t="shared" si="2"/>
        <v>0</v>
      </c>
      <c r="H44" s="56">
        <f t="shared" si="3"/>
        <v>0</v>
      </c>
      <c r="I44" s="10"/>
    </row>
    <row r="45" spans="1:9" ht="31.5" customHeight="1">
      <c r="A45" s="60" t="s">
        <v>98</v>
      </c>
      <c r="B45" s="61" t="s">
        <v>37</v>
      </c>
      <c r="C45" s="60"/>
      <c r="D45" s="25">
        <f>D46+D47+D48+D49+D50+D51+D52</f>
        <v>14529.699999999999</v>
      </c>
      <c r="E45" s="25">
        <f>E46+E47+E48+E49+E50+E51+E52</f>
        <v>5021.4</v>
      </c>
      <c r="F45" s="25">
        <f>F46+F47+F48+F49+F50+F51+F52</f>
        <v>4412.9</v>
      </c>
      <c r="G45" s="56">
        <f t="shared" si="2"/>
        <v>0.3037158372161848</v>
      </c>
      <c r="H45" s="56">
        <f t="shared" si="3"/>
        <v>0.8788186561516709</v>
      </c>
      <c r="I45" s="10"/>
    </row>
    <row r="46" spans="1:9" s="11" customFormat="1" ht="45" customHeight="1">
      <c r="A46" s="62"/>
      <c r="B46" s="41" t="s">
        <v>177</v>
      </c>
      <c r="C46" s="62" t="s">
        <v>178</v>
      </c>
      <c r="D46" s="53">
        <v>8828.3</v>
      </c>
      <c r="E46" s="53">
        <v>2354.2</v>
      </c>
      <c r="F46" s="53">
        <v>2024.9</v>
      </c>
      <c r="G46" s="59">
        <f t="shared" si="2"/>
        <v>0.22936465684220067</v>
      </c>
      <c r="H46" s="59">
        <f t="shared" si="3"/>
        <v>0.8601223345510153</v>
      </c>
      <c r="I46" s="15"/>
    </row>
    <row r="47" spans="1:9" s="11" customFormat="1" ht="25.5" customHeight="1" hidden="1">
      <c r="A47" s="62"/>
      <c r="B47" s="41" t="s">
        <v>115</v>
      </c>
      <c r="C47" s="62"/>
      <c r="D47" s="53">
        <v>0</v>
      </c>
      <c r="E47" s="53">
        <v>0</v>
      </c>
      <c r="F47" s="53">
        <v>0</v>
      </c>
      <c r="G47" s="59" t="e">
        <f t="shared" si="2"/>
        <v>#DIV/0!</v>
      </c>
      <c r="H47" s="59" t="e">
        <f t="shared" si="3"/>
        <v>#DIV/0!</v>
      </c>
      <c r="I47" s="15"/>
    </row>
    <row r="48" spans="1:9" s="11" customFormat="1" ht="33" customHeight="1">
      <c r="A48" s="62"/>
      <c r="B48" s="41" t="s">
        <v>173</v>
      </c>
      <c r="C48" s="62" t="s">
        <v>174</v>
      </c>
      <c r="D48" s="53">
        <v>30</v>
      </c>
      <c r="E48" s="53">
        <v>7.5</v>
      </c>
      <c r="F48" s="53">
        <v>0</v>
      </c>
      <c r="G48" s="59">
        <f t="shared" si="2"/>
        <v>0</v>
      </c>
      <c r="H48" s="59">
        <f t="shared" si="3"/>
        <v>0</v>
      </c>
      <c r="I48" s="15"/>
    </row>
    <row r="49" spans="1:9" s="11" customFormat="1" ht="38.25">
      <c r="A49" s="62"/>
      <c r="B49" s="41" t="s">
        <v>172</v>
      </c>
      <c r="C49" s="62" t="s">
        <v>175</v>
      </c>
      <c r="D49" s="53">
        <v>120</v>
      </c>
      <c r="E49" s="53">
        <v>85</v>
      </c>
      <c r="F49" s="53">
        <v>85</v>
      </c>
      <c r="G49" s="59">
        <f t="shared" si="2"/>
        <v>0.7083333333333334</v>
      </c>
      <c r="H49" s="59">
        <f t="shared" si="3"/>
        <v>1</v>
      </c>
      <c r="I49" s="15"/>
    </row>
    <row r="50" spans="1:9" s="11" customFormat="1" ht="15">
      <c r="A50" s="62"/>
      <c r="B50" s="41" t="s">
        <v>129</v>
      </c>
      <c r="C50" s="62" t="s">
        <v>176</v>
      </c>
      <c r="D50" s="53">
        <v>4070.1</v>
      </c>
      <c r="E50" s="53">
        <v>1093.4</v>
      </c>
      <c r="F50" s="53">
        <v>822.3</v>
      </c>
      <c r="G50" s="59">
        <f t="shared" si="2"/>
        <v>0.20203434805041645</v>
      </c>
      <c r="H50" s="59">
        <f t="shared" si="3"/>
        <v>0.7520578013535759</v>
      </c>
      <c r="I50" s="15"/>
    </row>
    <row r="51" spans="1:9" s="11" customFormat="1" ht="39" customHeight="1" hidden="1">
      <c r="A51" s="62"/>
      <c r="B51" s="41" t="s">
        <v>130</v>
      </c>
      <c r="C51" s="62" t="s">
        <v>165</v>
      </c>
      <c r="D51" s="53">
        <v>0</v>
      </c>
      <c r="E51" s="53">
        <v>0</v>
      </c>
      <c r="F51" s="53">
        <v>0</v>
      </c>
      <c r="G51" s="59" t="e">
        <f t="shared" si="2"/>
        <v>#DIV/0!</v>
      </c>
      <c r="H51" s="59" t="e">
        <f t="shared" si="3"/>
        <v>#DIV/0!</v>
      </c>
      <c r="I51" s="15"/>
    </row>
    <row r="52" spans="1:9" s="11" customFormat="1" ht="39" customHeight="1">
      <c r="A52" s="62"/>
      <c r="B52" s="41" t="s">
        <v>203</v>
      </c>
      <c r="C52" s="62" t="s">
        <v>204</v>
      </c>
      <c r="D52" s="53">
        <v>1481.3</v>
      </c>
      <c r="E52" s="53">
        <v>1481.3</v>
      </c>
      <c r="F52" s="53">
        <v>1480.7</v>
      </c>
      <c r="G52" s="59">
        <f t="shared" si="2"/>
        <v>0.9995949503814218</v>
      </c>
      <c r="H52" s="59">
        <f t="shared" si="3"/>
        <v>0.9995949503814218</v>
      </c>
      <c r="I52" s="15"/>
    </row>
    <row r="53" spans="1:9" ht="15">
      <c r="A53" s="39" t="s">
        <v>93</v>
      </c>
      <c r="B53" s="37" t="s">
        <v>88</v>
      </c>
      <c r="C53" s="39"/>
      <c r="D53" s="51">
        <f>D54</f>
        <v>924</v>
      </c>
      <c r="E53" s="51">
        <f>E54</f>
        <v>231</v>
      </c>
      <c r="F53" s="51">
        <f>F54</f>
        <v>228.8</v>
      </c>
      <c r="G53" s="56">
        <f t="shared" si="2"/>
        <v>0.24761904761904763</v>
      </c>
      <c r="H53" s="56">
        <f t="shared" si="3"/>
        <v>0.9904761904761905</v>
      </c>
      <c r="I53" s="10"/>
    </row>
    <row r="54" spans="1:9" ht="45" customHeight="1">
      <c r="A54" s="26" t="s">
        <v>94</v>
      </c>
      <c r="B54" s="34" t="s">
        <v>131</v>
      </c>
      <c r="C54" s="26" t="s">
        <v>179</v>
      </c>
      <c r="D54" s="25">
        <v>924</v>
      </c>
      <c r="E54" s="25">
        <v>231</v>
      </c>
      <c r="F54" s="25">
        <v>228.8</v>
      </c>
      <c r="G54" s="56">
        <f t="shared" si="2"/>
        <v>0.24761904761904763</v>
      </c>
      <c r="H54" s="56">
        <f t="shared" si="3"/>
        <v>0.9904761904761905</v>
      </c>
      <c r="I54" s="10"/>
    </row>
    <row r="55" spans="1:9" ht="20.25" customHeight="1" hidden="1">
      <c r="A55" s="39" t="s">
        <v>69</v>
      </c>
      <c r="B55" s="37" t="s">
        <v>132</v>
      </c>
      <c r="C55" s="39"/>
      <c r="D55" s="51">
        <f>D56</f>
        <v>0</v>
      </c>
      <c r="E55" s="51">
        <f>E56</f>
        <v>0</v>
      </c>
      <c r="F55" s="51">
        <f>F56</f>
        <v>0</v>
      </c>
      <c r="G55" s="56" t="e">
        <f t="shared" si="2"/>
        <v>#DIV/0!</v>
      </c>
      <c r="H55" s="56" t="e">
        <f t="shared" si="3"/>
        <v>#DIV/0!</v>
      </c>
      <c r="I55" s="10"/>
    </row>
    <row r="56" spans="1:9" ht="34.5" customHeight="1" hidden="1">
      <c r="A56" s="26" t="s">
        <v>122</v>
      </c>
      <c r="B56" s="34" t="s">
        <v>133</v>
      </c>
      <c r="C56" s="26"/>
      <c r="D56" s="25">
        <f>D57+D59</f>
        <v>0</v>
      </c>
      <c r="E56" s="25">
        <f>E57+E59</f>
        <v>0</v>
      </c>
      <c r="F56" s="25">
        <v>0</v>
      </c>
      <c r="G56" s="56" t="e">
        <f t="shared" si="2"/>
        <v>#DIV/0!</v>
      </c>
      <c r="H56" s="56" t="e">
        <f t="shared" si="3"/>
        <v>#DIV/0!</v>
      </c>
      <c r="I56" s="10"/>
    </row>
    <row r="57" spans="1:9" s="11" customFormat="1" ht="27.75" customHeight="1" hidden="1">
      <c r="A57" s="52"/>
      <c r="B57" s="42" t="s">
        <v>135</v>
      </c>
      <c r="C57" s="52" t="s">
        <v>134</v>
      </c>
      <c r="D57" s="53">
        <v>0</v>
      </c>
      <c r="E57" s="53">
        <v>0</v>
      </c>
      <c r="F57" s="53">
        <v>0</v>
      </c>
      <c r="G57" s="59" t="e">
        <f t="shared" si="2"/>
        <v>#DIV/0!</v>
      </c>
      <c r="H57" s="59" t="e">
        <f t="shared" si="3"/>
        <v>#DIV/0!</v>
      </c>
      <c r="I57" s="15"/>
    </row>
    <row r="58" spans="1:9" s="11" customFormat="1" ht="28.5" customHeight="1" hidden="1">
      <c r="A58" s="52"/>
      <c r="B58" s="42" t="s">
        <v>91</v>
      </c>
      <c r="C58" s="52"/>
      <c r="D58" s="53">
        <v>0</v>
      </c>
      <c r="E58" s="53">
        <v>0</v>
      </c>
      <c r="F58" s="53">
        <v>0</v>
      </c>
      <c r="G58" s="59" t="e">
        <f t="shared" si="2"/>
        <v>#DIV/0!</v>
      </c>
      <c r="H58" s="59" t="e">
        <f t="shared" si="3"/>
        <v>#DIV/0!</v>
      </c>
      <c r="I58" s="15"/>
    </row>
    <row r="59" spans="1:9" s="11" customFormat="1" ht="30" customHeight="1" hidden="1">
      <c r="A59" s="52"/>
      <c r="B59" s="42" t="s">
        <v>137</v>
      </c>
      <c r="C59" s="52" t="s">
        <v>136</v>
      </c>
      <c r="D59" s="53">
        <v>0</v>
      </c>
      <c r="E59" s="53">
        <v>0</v>
      </c>
      <c r="F59" s="53">
        <v>0</v>
      </c>
      <c r="G59" s="59" t="e">
        <f t="shared" si="2"/>
        <v>#DIV/0!</v>
      </c>
      <c r="H59" s="59" t="e">
        <f t="shared" si="3"/>
        <v>#DIV/0!</v>
      </c>
      <c r="I59" s="15"/>
    </row>
    <row r="60" spans="1:9" ht="19.5" customHeight="1">
      <c r="A60" s="39" t="s">
        <v>70</v>
      </c>
      <c r="B60" s="37" t="s">
        <v>39</v>
      </c>
      <c r="C60" s="39"/>
      <c r="D60" s="51">
        <f>D62+D63+D67+D61</f>
        <v>22487.3</v>
      </c>
      <c r="E60" s="51">
        <f>E62+E63+E67+E61</f>
        <v>2352.5</v>
      </c>
      <c r="F60" s="51">
        <f>F62+F63+F67+F61</f>
        <v>1672.5</v>
      </c>
      <c r="G60" s="56">
        <f t="shared" si="2"/>
        <v>0.0743753140661618</v>
      </c>
      <c r="H60" s="56">
        <v>0</v>
      </c>
      <c r="I60" s="10"/>
    </row>
    <row r="61" spans="1:9" ht="54" customHeight="1">
      <c r="A61" s="26" t="s">
        <v>195</v>
      </c>
      <c r="B61" s="34" t="s">
        <v>196</v>
      </c>
      <c r="C61" s="26" t="s">
        <v>197</v>
      </c>
      <c r="D61" s="25">
        <v>1672.5</v>
      </c>
      <c r="E61" s="25">
        <v>1672.5</v>
      </c>
      <c r="F61" s="25">
        <v>1672.5</v>
      </c>
      <c r="G61" s="56">
        <f t="shared" si="2"/>
        <v>1</v>
      </c>
      <c r="H61" s="56">
        <v>0</v>
      </c>
      <c r="I61" s="10"/>
    </row>
    <row r="62" spans="1:9" s="17" customFormat="1" ht="113.25" customHeight="1">
      <c r="A62" s="54" t="s">
        <v>96</v>
      </c>
      <c r="B62" s="43" t="s">
        <v>180</v>
      </c>
      <c r="C62" s="63" t="s">
        <v>181</v>
      </c>
      <c r="D62" s="64">
        <f>11725+680</f>
        <v>12405</v>
      </c>
      <c r="E62" s="64">
        <f>680</f>
        <v>680</v>
      </c>
      <c r="F62" s="64">
        <v>0</v>
      </c>
      <c r="G62" s="56">
        <f t="shared" si="2"/>
        <v>0</v>
      </c>
      <c r="H62" s="56">
        <v>0</v>
      </c>
      <c r="I62" s="16"/>
    </row>
    <row r="63" spans="1:9" s="17" customFormat="1" ht="69" customHeight="1">
      <c r="A63" s="54" t="s">
        <v>96</v>
      </c>
      <c r="B63" s="43" t="s">
        <v>141</v>
      </c>
      <c r="C63" s="63"/>
      <c r="D63" s="64">
        <f>D64+D65+D66</f>
        <v>8409.8</v>
      </c>
      <c r="E63" s="64">
        <f>E64+E65+E66</f>
        <v>0</v>
      </c>
      <c r="F63" s="64">
        <f>F64+F65+F66</f>
        <v>0</v>
      </c>
      <c r="G63" s="56">
        <f t="shared" si="2"/>
        <v>0</v>
      </c>
      <c r="H63" s="56">
        <v>0</v>
      </c>
      <c r="I63" s="16"/>
    </row>
    <row r="64" spans="1:9" s="19" customFormat="1" ht="48" customHeight="1">
      <c r="A64" s="65"/>
      <c r="B64" s="66" t="s">
        <v>182</v>
      </c>
      <c r="C64" s="67" t="s">
        <v>183</v>
      </c>
      <c r="D64" s="68">
        <v>8409.8</v>
      </c>
      <c r="E64" s="68">
        <v>0</v>
      </c>
      <c r="F64" s="68">
        <v>0</v>
      </c>
      <c r="G64" s="56">
        <f t="shared" si="2"/>
        <v>0</v>
      </c>
      <c r="H64" s="56">
        <v>0</v>
      </c>
      <c r="I64" s="18"/>
    </row>
    <row r="65" spans="1:9" s="19" customFormat="1" ht="66.75" customHeight="1" hidden="1">
      <c r="A65" s="65"/>
      <c r="B65" s="66" t="s">
        <v>143</v>
      </c>
      <c r="C65" s="67" t="s">
        <v>138</v>
      </c>
      <c r="D65" s="68">
        <v>0</v>
      </c>
      <c r="E65" s="68">
        <v>0</v>
      </c>
      <c r="F65" s="68">
        <v>0</v>
      </c>
      <c r="G65" s="59"/>
      <c r="H65" s="59"/>
      <c r="I65" s="18"/>
    </row>
    <row r="66" spans="1:9" s="19" customFormat="1" ht="41.25" customHeight="1" hidden="1">
      <c r="A66" s="65"/>
      <c r="B66" s="69" t="s">
        <v>139</v>
      </c>
      <c r="C66" s="70" t="s">
        <v>140</v>
      </c>
      <c r="D66" s="68">
        <v>0</v>
      </c>
      <c r="E66" s="68">
        <v>0</v>
      </c>
      <c r="F66" s="68">
        <v>0</v>
      </c>
      <c r="G66" s="59"/>
      <c r="H66" s="59"/>
      <c r="I66" s="18"/>
    </row>
    <row r="67" spans="1:9" s="17" customFormat="1" ht="30.75" customHeight="1" hidden="1">
      <c r="A67" s="54" t="s">
        <v>71</v>
      </c>
      <c r="B67" s="43" t="s">
        <v>167</v>
      </c>
      <c r="C67" s="63"/>
      <c r="D67" s="64">
        <f>D68+D69</f>
        <v>0</v>
      </c>
      <c r="E67" s="64">
        <f>E68+E69</f>
        <v>0</v>
      </c>
      <c r="F67" s="64">
        <f>F68+F69</f>
        <v>0</v>
      </c>
      <c r="G67" s="56"/>
      <c r="H67" s="56"/>
      <c r="I67" s="20"/>
    </row>
    <row r="68" spans="1:9" s="19" customFormat="1" ht="29.25" customHeight="1" hidden="1">
      <c r="A68" s="65" t="s">
        <v>71</v>
      </c>
      <c r="B68" s="44" t="s">
        <v>97</v>
      </c>
      <c r="C68" s="65" t="s">
        <v>142</v>
      </c>
      <c r="D68" s="68">
        <v>0</v>
      </c>
      <c r="E68" s="68">
        <v>0</v>
      </c>
      <c r="F68" s="68">
        <v>0</v>
      </c>
      <c r="G68" s="59" t="e">
        <f t="shared" si="2"/>
        <v>#DIV/0!</v>
      </c>
      <c r="H68" s="59" t="e">
        <f t="shared" si="3"/>
        <v>#DIV/0!</v>
      </c>
      <c r="I68" s="18"/>
    </row>
    <row r="69" spans="1:9" s="19" customFormat="1" ht="29.25" customHeight="1" hidden="1">
      <c r="A69" s="65" t="s">
        <v>71</v>
      </c>
      <c r="B69" s="44" t="s">
        <v>166</v>
      </c>
      <c r="C69" s="65" t="s">
        <v>168</v>
      </c>
      <c r="D69" s="68">
        <v>0</v>
      </c>
      <c r="E69" s="68">
        <v>0</v>
      </c>
      <c r="F69" s="68">
        <v>0</v>
      </c>
      <c r="G69" s="59"/>
      <c r="H69" s="59"/>
      <c r="I69" s="18"/>
    </row>
    <row r="70" spans="1:9" ht="36.75" customHeight="1">
      <c r="A70" s="39" t="s">
        <v>72</v>
      </c>
      <c r="B70" s="37" t="s">
        <v>40</v>
      </c>
      <c r="C70" s="39"/>
      <c r="D70" s="51">
        <f>D71+D74</f>
        <v>5628.2</v>
      </c>
      <c r="E70" s="51">
        <f>E71+E74</f>
        <v>5493.2</v>
      </c>
      <c r="F70" s="51">
        <f>F71+F74</f>
        <v>2099.1</v>
      </c>
      <c r="G70" s="56">
        <f t="shared" si="2"/>
        <v>0.3729611598734942</v>
      </c>
      <c r="H70" s="56">
        <f t="shared" si="3"/>
        <v>0.38212699337362555</v>
      </c>
      <c r="I70" s="10"/>
    </row>
    <row r="71" spans="1:9" ht="18.75" customHeight="1">
      <c r="A71" s="26" t="s">
        <v>73</v>
      </c>
      <c r="B71" s="37" t="s">
        <v>41</v>
      </c>
      <c r="C71" s="39"/>
      <c r="D71" s="25">
        <f>D73+D72</f>
        <v>280</v>
      </c>
      <c r="E71" s="25">
        <f>E73+E72</f>
        <v>145</v>
      </c>
      <c r="F71" s="25">
        <v>0</v>
      </c>
      <c r="G71" s="56">
        <f t="shared" si="2"/>
        <v>0</v>
      </c>
      <c r="H71" s="56">
        <f t="shared" si="3"/>
        <v>0</v>
      </c>
      <c r="I71" s="10"/>
    </row>
    <row r="72" spans="1:9" ht="45" customHeight="1">
      <c r="A72" s="26"/>
      <c r="B72" s="34" t="s">
        <v>199</v>
      </c>
      <c r="C72" s="26" t="s">
        <v>198</v>
      </c>
      <c r="D72" s="25">
        <v>100</v>
      </c>
      <c r="E72" s="25">
        <v>100</v>
      </c>
      <c r="F72" s="25">
        <v>0</v>
      </c>
      <c r="G72" s="56">
        <f t="shared" si="2"/>
        <v>0</v>
      </c>
      <c r="H72" s="56">
        <f t="shared" si="3"/>
        <v>0</v>
      </c>
      <c r="I72" s="10"/>
    </row>
    <row r="73" spans="1:9" ht="32.25" customHeight="1">
      <c r="A73" s="26"/>
      <c r="B73" s="34" t="s">
        <v>144</v>
      </c>
      <c r="C73" s="26" t="s">
        <v>184</v>
      </c>
      <c r="D73" s="25">
        <v>180</v>
      </c>
      <c r="E73" s="25">
        <v>45</v>
      </c>
      <c r="F73" s="25">
        <v>0</v>
      </c>
      <c r="G73" s="56">
        <f t="shared" si="2"/>
        <v>0</v>
      </c>
      <c r="H73" s="56">
        <f t="shared" si="3"/>
        <v>0</v>
      </c>
      <c r="I73" s="10"/>
    </row>
    <row r="74" spans="1:9" ht="15">
      <c r="A74" s="39" t="s">
        <v>74</v>
      </c>
      <c r="B74" s="37" t="s">
        <v>42</v>
      </c>
      <c r="C74" s="39"/>
      <c r="D74" s="51">
        <f>D75+D80</f>
        <v>5348.2</v>
      </c>
      <c r="E74" s="51">
        <f>E75+E80</f>
        <v>5348.2</v>
      </c>
      <c r="F74" s="51">
        <f>F75+F80</f>
        <v>2099.1</v>
      </c>
      <c r="G74" s="56">
        <f t="shared" si="2"/>
        <v>0.3924871919524326</v>
      </c>
      <c r="H74" s="56">
        <f t="shared" si="3"/>
        <v>0.3924871919524326</v>
      </c>
      <c r="I74" s="10"/>
    </row>
    <row r="75" spans="1:9" ht="60" customHeight="1">
      <c r="A75" s="39"/>
      <c r="B75" s="47" t="s">
        <v>145</v>
      </c>
      <c r="C75" s="71"/>
      <c r="D75" s="25">
        <f>D76</f>
        <v>5348.2</v>
      </c>
      <c r="E75" s="25">
        <f>E76</f>
        <v>5348.2</v>
      </c>
      <c r="F75" s="25">
        <f>F76</f>
        <v>2099.1</v>
      </c>
      <c r="G75" s="56">
        <f t="shared" si="2"/>
        <v>0.3924871919524326</v>
      </c>
      <c r="H75" s="56">
        <f t="shared" si="3"/>
        <v>0.3924871919524326</v>
      </c>
      <c r="I75" s="10"/>
    </row>
    <row r="76" spans="1:9" s="11" customFormat="1" ht="31.5" customHeight="1">
      <c r="A76" s="52"/>
      <c r="B76" s="48" t="s">
        <v>202</v>
      </c>
      <c r="C76" s="72" t="s">
        <v>185</v>
      </c>
      <c r="D76" s="53">
        <v>5348.2</v>
      </c>
      <c r="E76" s="53">
        <v>5348.2</v>
      </c>
      <c r="F76" s="53">
        <v>2099.1</v>
      </c>
      <c r="G76" s="59">
        <f t="shared" si="2"/>
        <v>0.3924871919524326</v>
      </c>
      <c r="H76" s="59">
        <f t="shared" si="3"/>
        <v>0.3924871919524326</v>
      </c>
      <c r="I76" s="15"/>
    </row>
    <row r="77" spans="1:9" s="11" customFormat="1" ht="16.5" customHeight="1" hidden="1">
      <c r="A77" s="52"/>
      <c r="B77" s="34" t="s">
        <v>169</v>
      </c>
      <c r="C77" s="72" t="s">
        <v>0</v>
      </c>
      <c r="D77" s="53">
        <v>0</v>
      </c>
      <c r="E77" s="53">
        <v>0</v>
      </c>
      <c r="F77" s="53"/>
      <c r="G77" s="59"/>
      <c r="H77" s="59"/>
      <c r="I77" s="15"/>
    </row>
    <row r="78" spans="1:9" s="11" customFormat="1" ht="16.5" customHeight="1" hidden="1">
      <c r="A78" s="52"/>
      <c r="B78" s="34" t="s">
        <v>2</v>
      </c>
      <c r="C78" s="72" t="s">
        <v>1</v>
      </c>
      <c r="D78" s="53"/>
      <c r="E78" s="53"/>
      <c r="F78" s="53"/>
      <c r="G78" s="59"/>
      <c r="H78" s="59"/>
      <c r="I78" s="15"/>
    </row>
    <row r="79" spans="1:9" s="11" customFormat="1" ht="16.5" customHeight="1" hidden="1">
      <c r="A79" s="52"/>
      <c r="B79" s="34" t="s">
        <v>3</v>
      </c>
      <c r="C79" s="72" t="s">
        <v>4</v>
      </c>
      <c r="D79" s="53"/>
      <c r="E79" s="53"/>
      <c r="F79" s="53"/>
      <c r="G79" s="59"/>
      <c r="H79" s="59"/>
      <c r="I79" s="15"/>
    </row>
    <row r="80" spans="1:9" ht="55.5" customHeight="1" hidden="1">
      <c r="A80" s="26" t="s">
        <v>43</v>
      </c>
      <c r="B80" s="47" t="s">
        <v>146</v>
      </c>
      <c r="C80" s="71"/>
      <c r="D80" s="25">
        <f>D81+D82+D83</f>
        <v>0</v>
      </c>
      <c r="E80" s="25">
        <f>E81+E82+E83</f>
        <v>0</v>
      </c>
      <c r="F80" s="25">
        <f>F81+F82+F83</f>
        <v>0</v>
      </c>
      <c r="G80" s="56"/>
      <c r="H80" s="56"/>
      <c r="I80" s="10"/>
    </row>
    <row r="81" spans="1:9" s="11" customFormat="1" ht="16.5" customHeight="1" hidden="1">
      <c r="A81" s="52"/>
      <c r="B81" s="48" t="s">
        <v>147</v>
      </c>
      <c r="C81" s="72" t="s">
        <v>148</v>
      </c>
      <c r="D81" s="53">
        <v>0</v>
      </c>
      <c r="E81" s="53">
        <v>0</v>
      </c>
      <c r="F81" s="53">
        <v>0</v>
      </c>
      <c r="G81" s="59"/>
      <c r="H81" s="59"/>
      <c r="I81" s="15"/>
    </row>
    <row r="82" spans="1:9" s="11" customFormat="1" ht="19.5" customHeight="1" hidden="1">
      <c r="A82" s="52"/>
      <c r="B82" s="48" t="s">
        <v>149</v>
      </c>
      <c r="C82" s="72" t="s">
        <v>150</v>
      </c>
      <c r="D82" s="53">
        <v>0</v>
      </c>
      <c r="E82" s="53">
        <v>0</v>
      </c>
      <c r="F82" s="53">
        <v>0</v>
      </c>
      <c r="G82" s="59"/>
      <c r="H82" s="59"/>
      <c r="I82" s="15"/>
    </row>
    <row r="83" spans="1:9" s="11" customFormat="1" ht="19.5" customHeight="1" hidden="1">
      <c r="A83" s="52"/>
      <c r="B83" s="48" t="s">
        <v>120</v>
      </c>
      <c r="C83" s="72" t="s">
        <v>151</v>
      </c>
      <c r="D83" s="53">
        <v>0</v>
      </c>
      <c r="E83" s="53">
        <v>0</v>
      </c>
      <c r="F83" s="53">
        <v>0</v>
      </c>
      <c r="G83" s="59"/>
      <c r="H83" s="59"/>
      <c r="I83" s="15"/>
    </row>
    <row r="84" spans="1:9" ht="14.25" customHeight="1">
      <c r="A84" s="39" t="s">
        <v>44</v>
      </c>
      <c r="B84" s="37" t="s">
        <v>45</v>
      </c>
      <c r="C84" s="39"/>
      <c r="D84" s="51">
        <f>D85+D87+D88+D90</f>
        <v>448265.2</v>
      </c>
      <c r="E84" s="51">
        <f>E85+E87+E88+E90</f>
        <v>122844.5</v>
      </c>
      <c r="F84" s="51">
        <f>F85+F87+F88+F90</f>
        <v>95605.5</v>
      </c>
      <c r="G84" s="56">
        <f t="shared" si="2"/>
        <v>0.2132788804484488</v>
      </c>
      <c r="H84" s="56">
        <f t="shared" si="3"/>
        <v>0.7782643911611834</v>
      </c>
      <c r="I84" s="10"/>
    </row>
    <row r="85" spans="1:9" ht="14.25" customHeight="1">
      <c r="A85" s="26" t="s">
        <v>46</v>
      </c>
      <c r="B85" s="34" t="s">
        <v>117</v>
      </c>
      <c r="C85" s="26" t="s">
        <v>46</v>
      </c>
      <c r="D85" s="25">
        <v>128414.6</v>
      </c>
      <c r="E85" s="25">
        <v>40927.9</v>
      </c>
      <c r="F85" s="25">
        <v>31298.9</v>
      </c>
      <c r="G85" s="56">
        <f t="shared" si="2"/>
        <v>0.24373318921680245</v>
      </c>
      <c r="H85" s="56">
        <f t="shared" si="3"/>
        <v>0.7647326151598298</v>
      </c>
      <c r="I85" s="10"/>
    </row>
    <row r="86" spans="1:9" s="11" customFormat="1" ht="51">
      <c r="A86" s="52"/>
      <c r="B86" s="42" t="s">
        <v>186</v>
      </c>
      <c r="C86" s="52" t="s">
        <v>187</v>
      </c>
      <c r="D86" s="53">
        <v>4327.5</v>
      </c>
      <c r="E86" s="53">
        <v>4000</v>
      </c>
      <c r="F86" s="53">
        <v>2000</v>
      </c>
      <c r="G86" s="56">
        <f t="shared" si="2"/>
        <v>0.4621606008087811</v>
      </c>
      <c r="H86" s="56">
        <f t="shared" si="3"/>
        <v>0.5</v>
      </c>
      <c r="I86" s="15"/>
    </row>
    <row r="87" spans="1:9" ht="16.5" customHeight="1">
      <c r="A87" s="26" t="s">
        <v>47</v>
      </c>
      <c r="B87" s="34" t="s">
        <v>118</v>
      </c>
      <c r="C87" s="26" t="s">
        <v>47</v>
      </c>
      <c r="D87" s="25">
        <v>294019</v>
      </c>
      <c r="E87" s="25">
        <v>74696.1</v>
      </c>
      <c r="F87" s="25">
        <v>58465.6</v>
      </c>
      <c r="G87" s="56">
        <f t="shared" si="2"/>
        <v>0.19884973420085095</v>
      </c>
      <c r="H87" s="56">
        <f t="shared" si="3"/>
        <v>0.7827128859471912</v>
      </c>
      <c r="I87" s="10"/>
    </row>
    <row r="88" spans="1:9" ht="27" customHeight="1">
      <c r="A88" s="26" t="s">
        <v>48</v>
      </c>
      <c r="B88" s="34" t="s">
        <v>152</v>
      </c>
      <c r="C88" s="26" t="s">
        <v>48</v>
      </c>
      <c r="D88" s="25">
        <v>4042.7</v>
      </c>
      <c r="E88" s="25">
        <v>142</v>
      </c>
      <c r="F88" s="25">
        <v>116.2</v>
      </c>
      <c r="G88" s="56">
        <f t="shared" si="2"/>
        <v>0.02874316669552527</v>
      </c>
      <c r="H88" s="56">
        <f t="shared" si="3"/>
        <v>0.8183098591549296</v>
      </c>
      <c r="I88" s="10"/>
    </row>
    <row r="89" spans="1:9" s="11" customFormat="1" ht="15" customHeight="1" hidden="1">
      <c r="A89" s="52"/>
      <c r="B89" s="42" t="s">
        <v>38</v>
      </c>
      <c r="C89" s="52"/>
      <c r="D89" s="53">
        <v>0</v>
      </c>
      <c r="E89" s="53">
        <v>0</v>
      </c>
      <c r="F89" s="53">
        <v>0</v>
      </c>
      <c r="G89" s="59">
        <v>0</v>
      </c>
      <c r="H89" s="59">
        <v>0</v>
      </c>
      <c r="I89" s="15"/>
    </row>
    <row r="90" spans="1:9" ht="25.5">
      <c r="A90" s="26" t="s">
        <v>49</v>
      </c>
      <c r="B90" s="34" t="s">
        <v>50</v>
      </c>
      <c r="C90" s="26" t="s">
        <v>49</v>
      </c>
      <c r="D90" s="25">
        <v>21788.9</v>
      </c>
      <c r="E90" s="25">
        <v>7078.5</v>
      </c>
      <c r="F90" s="25">
        <v>5724.8</v>
      </c>
      <c r="G90" s="56">
        <f t="shared" si="2"/>
        <v>0.2627392846816498</v>
      </c>
      <c r="H90" s="56">
        <f t="shared" si="3"/>
        <v>0.808758917849827</v>
      </c>
      <c r="I90" s="10"/>
    </row>
    <row r="91" spans="1:9" s="11" customFormat="1" ht="15">
      <c r="A91" s="52"/>
      <c r="B91" s="42" t="s">
        <v>51</v>
      </c>
      <c r="C91" s="52"/>
      <c r="D91" s="53">
        <v>500</v>
      </c>
      <c r="E91" s="53">
        <v>66.5</v>
      </c>
      <c r="F91" s="53">
        <v>21.6</v>
      </c>
      <c r="G91" s="59">
        <f t="shared" si="2"/>
        <v>0.0432</v>
      </c>
      <c r="H91" s="59">
        <f t="shared" si="3"/>
        <v>0.324812030075188</v>
      </c>
      <c r="I91" s="15"/>
    </row>
    <row r="92" spans="1:9" ht="17.25" customHeight="1">
      <c r="A92" s="39" t="s">
        <v>52</v>
      </c>
      <c r="B92" s="37" t="s">
        <v>119</v>
      </c>
      <c r="C92" s="39"/>
      <c r="D92" s="51">
        <f>D93++D94</f>
        <v>71585.5</v>
      </c>
      <c r="E92" s="51">
        <f>E93++E94</f>
        <v>19475.399999999998</v>
      </c>
      <c r="F92" s="51">
        <f>F93++F94</f>
        <v>17261.100000000002</v>
      </c>
      <c r="G92" s="56">
        <f aca="true" t="shared" si="4" ref="G92:G118">F92/D92</f>
        <v>0.24112564695364289</v>
      </c>
      <c r="H92" s="56">
        <f t="shared" si="3"/>
        <v>0.8863027203549095</v>
      </c>
      <c r="I92" s="10"/>
    </row>
    <row r="93" spans="1:9" ht="15">
      <c r="A93" s="26" t="s">
        <v>53</v>
      </c>
      <c r="B93" s="34" t="s">
        <v>54</v>
      </c>
      <c r="C93" s="26" t="s">
        <v>53</v>
      </c>
      <c r="D93" s="25">
        <v>67533.2</v>
      </c>
      <c r="E93" s="25">
        <v>18391.8</v>
      </c>
      <c r="F93" s="25">
        <v>16334.7</v>
      </c>
      <c r="G93" s="56">
        <f t="shared" si="4"/>
        <v>0.24187658810777515</v>
      </c>
      <c r="H93" s="56">
        <f aca="true" t="shared" si="5" ref="H93:H118">F93/E93</f>
        <v>0.888151241314064</v>
      </c>
      <c r="I93" s="10"/>
    </row>
    <row r="94" spans="1:9" ht="25.5">
      <c r="A94" s="26" t="s">
        <v>55</v>
      </c>
      <c r="B94" s="34" t="s">
        <v>92</v>
      </c>
      <c r="C94" s="26" t="s">
        <v>55</v>
      </c>
      <c r="D94" s="25">
        <v>4052.3</v>
      </c>
      <c r="E94" s="25">
        <v>1083.6</v>
      </c>
      <c r="F94" s="25">
        <v>926.4</v>
      </c>
      <c r="G94" s="56">
        <f t="shared" si="4"/>
        <v>0.2286109123213977</v>
      </c>
      <c r="H94" s="56">
        <f t="shared" si="5"/>
        <v>0.8549280177187154</v>
      </c>
      <c r="I94" s="10"/>
    </row>
    <row r="95" spans="1:9" s="11" customFormat="1" ht="15" hidden="1">
      <c r="A95" s="52"/>
      <c r="B95" s="42" t="s">
        <v>38</v>
      </c>
      <c r="C95" s="52"/>
      <c r="D95" s="53">
        <v>0</v>
      </c>
      <c r="E95" s="53">
        <v>0</v>
      </c>
      <c r="F95" s="53">
        <v>0</v>
      </c>
      <c r="G95" s="59" t="e">
        <f t="shared" si="4"/>
        <v>#DIV/0!</v>
      </c>
      <c r="H95" s="59" t="e">
        <f t="shared" si="5"/>
        <v>#DIV/0!</v>
      </c>
      <c r="I95" s="15"/>
    </row>
    <row r="96" spans="1:9" ht="23.25" customHeight="1">
      <c r="A96" s="45" t="s">
        <v>56</v>
      </c>
      <c r="B96" s="46" t="s">
        <v>57</v>
      </c>
      <c r="C96" s="45"/>
      <c r="D96" s="40">
        <f>D97+D99+D100+D101+D104+D102+D103+D98</f>
        <v>17116.7</v>
      </c>
      <c r="E96" s="40">
        <f>E97+E99+E100+E101+E104+E102+E103+E98</f>
        <v>4676.2</v>
      </c>
      <c r="F96" s="40">
        <f>F97+F99+F100+F101+F104+F102+F103+F98</f>
        <v>3337</v>
      </c>
      <c r="G96" s="56">
        <f t="shared" si="4"/>
        <v>0.19495580339668275</v>
      </c>
      <c r="H96" s="56">
        <f t="shared" si="5"/>
        <v>0.713613617894872</v>
      </c>
      <c r="I96" s="10"/>
    </row>
    <row r="97" spans="1:9" ht="30" customHeight="1">
      <c r="A97" s="54" t="s">
        <v>58</v>
      </c>
      <c r="B97" s="49" t="s">
        <v>188</v>
      </c>
      <c r="C97" s="54" t="s">
        <v>58</v>
      </c>
      <c r="D97" s="64">
        <v>967.3</v>
      </c>
      <c r="E97" s="64">
        <v>271.8</v>
      </c>
      <c r="F97" s="64">
        <v>182.4</v>
      </c>
      <c r="G97" s="56">
        <f t="shared" si="4"/>
        <v>0.18856611185774838</v>
      </c>
      <c r="H97" s="56">
        <f t="shared" si="5"/>
        <v>0.6710816777041942</v>
      </c>
      <c r="I97" s="10"/>
    </row>
    <row r="98" spans="1:10" ht="72.75" customHeight="1">
      <c r="A98" s="54" t="s">
        <v>59</v>
      </c>
      <c r="B98" s="49" t="s">
        <v>200</v>
      </c>
      <c r="C98" s="54" t="s">
        <v>201</v>
      </c>
      <c r="D98" s="64">
        <v>33.7</v>
      </c>
      <c r="E98" s="64">
        <v>33.7</v>
      </c>
      <c r="F98" s="64">
        <v>33.3</v>
      </c>
      <c r="G98" s="56">
        <f t="shared" si="4"/>
        <v>0.9881305637982194</v>
      </c>
      <c r="H98" s="56">
        <f t="shared" si="5"/>
        <v>0.9881305637982194</v>
      </c>
      <c r="I98" s="10"/>
      <c r="J98" s="1" t="s">
        <v>211</v>
      </c>
    </row>
    <row r="99" spans="1:9" ht="62.25" customHeight="1">
      <c r="A99" s="54" t="s">
        <v>59</v>
      </c>
      <c r="B99" s="49" t="s">
        <v>153</v>
      </c>
      <c r="C99" s="54" t="s">
        <v>189</v>
      </c>
      <c r="D99" s="64">
        <v>11483.4</v>
      </c>
      <c r="E99" s="64">
        <v>3206.1</v>
      </c>
      <c r="F99" s="64">
        <v>2552.7</v>
      </c>
      <c r="G99" s="56">
        <f t="shared" si="4"/>
        <v>0.22229479074141803</v>
      </c>
      <c r="H99" s="56">
        <f t="shared" si="5"/>
        <v>0.7962009918592682</v>
      </c>
      <c r="I99" s="10"/>
    </row>
    <row r="100" spans="1:9" s="21" customFormat="1" ht="60" customHeight="1" hidden="1">
      <c r="A100" s="73" t="s">
        <v>59</v>
      </c>
      <c r="B100" s="34" t="s">
        <v>154</v>
      </c>
      <c r="C100" s="26" t="s">
        <v>155</v>
      </c>
      <c r="D100" s="25">
        <v>0</v>
      </c>
      <c r="E100" s="25">
        <v>0</v>
      </c>
      <c r="F100" s="25">
        <v>0</v>
      </c>
      <c r="G100" s="56" t="e">
        <f t="shared" si="4"/>
        <v>#DIV/0!</v>
      </c>
      <c r="H100" s="56" t="e">
        <f t="shared" si="5"/>
        <v>#DIV/0!</v>
      </c>
      <c r="I100" s="10"/>
    </row>
    <row r="101" spans="1:9" s="21" customFormat="1" ht="35.25" customHeight="1" hidden="1">
      <c r="A101" s="73" t="s">
        <v>59</v>
      </c>
      <c r="B101" s="34" t="s">
        <v>156</v>
      </c>
      <c r="C101" s="26" t="s">
        <v>157</v>
      </c>
      <c r="D101" s="64">
        <v>0</v>
      </c>
      <c r="E101" s="64">
        <v>0</v>
      </c>
      <c r="F101" s="64">
        <v>0</v>
      </c>
      <c r="G101" s="56" t="e">
        <f t="shared" si="4"/>
        <v>#DIV/0!</v>
      </c>
      <c r="H101" s="56" t="e">
        <f t="shared" si="5"/>
        <v>#DIV/0!</v>
      </c>
      <c r="I101" s="10"/>
    </row>
    <row r="102" spans="1:9" s="21" customFormat="1" ht="21.75" customHeight="1" hidden="1">
      <c r="A102" s="73" t="s">
        <v>59</v>
      </c>
      <c r="B102" s="34" t="s">
        <v>6</v>
      </c>
      <c r="C102" s="26" t="s">
        <v>5</v>
      </c>
      <c r="D102" s="64">
        <v>0</v>
      </c>
      <c r="E102" s="64">
        <v>0</v>
      </c>
      <c r="F102" s="64">
        <v>0</v>
      </c>
      <c r="G102" s="56" t="e">
        <f t="shared" si="4"/>
        <v>#DIV/0!</v>
      </c>
      <c r="H102" s="56" t="e">
        <f t="shared" si="5"/>
        <v>#DIV/0!</v>
      </c>
      <c r="I102" s="10"/>
    </row>
    <row r="103" spans="1:9" s="21" customFormat="1" ht="18.75" customHeight="1" hidden="1">
      <c r="A103" s="73" t="s">
        <v>59</v>
      </c>
      <c r="B103" s="34" t="s">
        <v>7</v>
      </c>
      <c r="C103" s="26" t="s">
        <v>8</v>
      </c>
      <c r="D103" s="64">
        <v>0</v>
      </c>
      <c r="E103" s="64">
        <v>0</v>
      </c>
      <c r="F103" s="64">
        <v>0</v>
      </c>
      <c r="G103" s="56" t="e">
        <f t="shared" si="4"/>
        <v>#DIV/0!</v>
      </c>
      <c r="H103" s="56" t="e">
        <f t="shared" si="5"/>
        <v>#DIV/0!</v>
      </c>
      <c r="I103" s="10"/>
    </row>
    <row r="104" spans="1:9" ht="63.75" customHeight="1">
      <c r="A104" s="26" t="s">
        <v>60</v>
      </c>
      <c r="B104" s="34" t="s">
        <v>95</v>
      </c>
      <c r="C104" s="26" t="s">
        <v>191</v>
      </c>
      <c r="D104" s="25">
        <v>4632.3</v>
      </c>
      <c r="E104" s="25">
        <v>1164.6</v>
      </c>
      <c r="F104" s="25">
        <v>568.6</v>
      </c>
      <c r="G104" s="56">
        <f t="shared" si="4"/>
        <v>0.1227467996459642</v>
      </c>
      <c r="H104" s="56">
        <f t="shared" si="5"/>
        <v>0.4882363043104929</v>
      </c>
      <c r="I104" s="10"/>
    </row>
    <row r="105" spans="1:9" ht="26.25" customHeight="1">
      <c r="A105" s="39" t="s">
        <v>61</v>
      </c>
      <c r="B105" s="37" t="s">
        <v>99</v>
      </c>
      <c r="C105" s="39"/>
      <c r="D105" s="51">
        <f>D106+D107</f>
        <v>453</v>
      </c>
      <c r="E105" s="51">
        <f>E106+E107</f>
        <v>226.6</v>
      </c>
      <c r="F105" s="51">
        <f>F106+F107</f>
        <v>172.7</v>
      </c>
      <c r="G105" s="56">
        <f t="shared" si="4"/>
        <v>0.3812362030905077</v>
      </c>
      <c r="H105" s="56">
        <f t="shared" si="5"/>
        <v>0.7621359223300971</v>
      </c>
      <c r="I105" s="10"/>
    </row>
    <row r="106" spans="1:9" ht="23.25" customHeight="1" hidden="1">
      <c r="A106" s="26" t="s">
        <v>62</v>
      </c>
      <c r="B106" s="34" t="s">
        <v>100</v>
      </c>
      <c r="C106" s="26" t="s">
        <v>62</v>
      </c>
      <c r="D106" s="25">
        <v>0</v>
      </c>
      <c r="E106" s="25">
        <v>0</v>
      </c>
      <c r="F106" s="25">
        <v>0</v>
      </c>
      <c r="G106" s="56" t="e">
        <f t="shared" si="4"/>
        <v>#DIV/0!</v>
      </c>
      <c r="H106" s="56" t="e">
        <f t="shared" si="5"/>
        <v>#DIV/0!</v>
      </c>
      <c r="I106" s="10"/>
    </row>
    <row r="107" spans="1:9" ht="26.25" customHeight="1">
      <c r="A107" s="26" t="s">
        <v>101</v>
      </c>
      <c r="B107" s="34" t="s">
        <v>102</v>
      </c>
      <c r="C107" s="26" t="s">
        <v>101</v>
      </c>
      <c r="D107" s="25">
        <v>453</v>
      </c>
      <c r="E107" s="25">
        <v>226.6</v>
      </c>
      <c r="F107" s="25">
        <v>172.7</v>
      </c>
      <c r="G107" s="56">
        <f t="shared" si="4"/>
        <v>0.3812362030905077</v>
      </c>
      <c r="H107" s="56">
        <f t="shared" si="5"/>
        <v>0.7621359223300971</v>
      </c>
      <c r="I107" s="10"/>
    </row>
    <row r="108" spans="1:9" ht="26.25" customHeight="1" hidden="1">
      <c r="A108" s="26"/>
      <c r="B108" s="42" t="s">
        <v>38</v>
      </c>
      <c r="C108" s="26"/>
      <c r="D108" s="25">
        <v>0</v>
      </c>
      <c r="E108" s="25">
        <v>0</v>
      </c>
      <c r="F108" s="25">
        <v>0</v>
      </c>
      <c r="G108" s="56" t="e">
        <f t="shared" si="4"/>
        <v>#DIV/0!</v>
      </c>
      <c r="H108" s="56" t="e">
        <f t="shared" si="5"/>
        <v>#DIV/0!</v>
      </c>
      <c r="I108" s="10"/>
    </row>
    <row r="109" spans="1:9" ht="27" customHeight="1">
      <c r="A109" s="39" t="s">
        <v>103</v>
      </c>
      <c r="B109" s="37" t="s">
        <v>104</v>
      </c>
      <c r="C109" s="39"/>
      <c r="D109" s="51">
        <f>D110</f>
        <v>205.5</v>
      </c>
      <c r="E109" s="51">
        <f>E110</f>
        <v>60</v>
      </c>
      <c r="F109" s="51">
        <f>F110</f>
        <v>0</v>
      </c>
      <c r="G109" s="56">
        <f t="shared" si="4"/>
        <v>0</v>
      </c>
      <c r="H109" s="56">
        <f t="shared" si="5"/>
        <v>0</v>
      </c>
      <c r="I109" s="10"/>
    </row>
    <row r="110" spans="1:9" ht="21" customHeight="1">
      <c r="A110" s="26" t="s">
        <v>105</v>
      </c>
      <c r="B110" s="34" t="s">
        <v>106</v>
      </c>
      <c r="C110" s="26" t="s">
        <v>105</v>
      </c>
      <c r="D110" s="25">
        <v>205.5</v>
      </c>
      <c r="E110" s="25">
        <v>60</v>
      </c>
      <c r="F110" s="25">
        <v>0</v>
      </c>
      <c r="G110" s="56">
        <f t="shared" si="4"/>
        <v>0</v>
      </c>
      <c r="H110" s="56">
        <f t="shared" si="5"/>
        <v>0</v>
      </c>
      <c r="I110" s="10"/>
    </row>
    <row r="111" spans="1:9" ht="39.75" customHeight="1">
      <c r="A111" s="39" t="s">
        <v>107</v>
      </c>
      <c r="B111" s="37" t="s">
        <v>108</v>
      </c>
      <c r="C111" s="39"/>
      <c r="D111" s="51">
        <f>D112</f>
        <v>800</v>
      </c>
      <c r="E111" s="51">
        <f>E112</f>
        <v>245</v>
      </c>
      <c r="F111" s="51">
        <f>F112</f>
        <v>244.2</v>
      </c>
      <c r="G111" s="56">
        <f t="shared" si="4"/>
        <v>0.30524999999999997</v>
      </c>
      <c r="H111" s="56">
        <f t="shared" si="5"/>
        <v>0.996734693877551</v>
      </c>
      <c r="I111" s="10"/>
    </row>
    <row r="112" spans="1:9" ht="38.25" customHeight="1">
      <c r="A112" s="26" t="s">
        <v>109</v>
      </c>
      <c r="B112" s="34" t="s">
        <v>158</v>
      </c>
      <c r="C112" s="26" t="s">
        <v>109</v>
      </c>
      <c r="D112" s="25">
        <v>800</v>
      </c>
      <c r="E112" s="25">
        <v>245</v>
      </c>
      <c r="F112" s="25">
        <v>244.2</v>
      </c>
      <c r="G112" s="56">
        <f t="shared" si="4"/>
        <v>0.30524999999999997</v>
      </c>
      <c r="H112" s="56">
        <f t="shared" si="5"/>
        <v>0.996734693877551</v>
      </c>
      <c r="I112" s="10"/>
    </row>
    <row r="113" spans="1:9" ht="26.25" customHeight="1">
      <c r="A113" s="39" t="s">
        <v>110</v>
      </c>
      <c r="B113" s="37" t="s">
        <v>113</v>
      </c>
      <c r="C113" s="39"/>
      <c r="D113" s="51">
        <f>D114+D116+D115</f>
        <v>12220.5</v>
      </c>
      <c r="E113" s="51">
        <f>E114+E116+E115</f>
        <v>5226.4</v>
      </c>
      <c r="F113" s="51">
        <f>F114+F116+F115</f>
        <v>4653.9</v>
      </c>
      <c r="G113" s="56">
        <f t="shared" si="4"/>
        <v>0.3808272983920461</v>
      </c>
      <c r="H113" s="56">
        <f t="shared" si="5"/>
        <v>0.8904599724475738</v>
      </c>
      <c r="I113" s="10"/>
    </row>
    <row r="114" spans="1:9" ht="48.75" customHeight="1">
      <c r="A114" s="26" t="s">
        <v>111</v>
      </c>
      <c r="B114" s="34" t="s">
        <v>159</v>
      </c>
      <c r="C114" s="26" t="s">
        <v>190</v>
      </c>
      <c r="D114" s="25">
        <v>2052.6</v>
      </c>
      <c r="E114" s="25">
        <v>513.2</v>
      </c>
      <c r="F114" s="25">
        <v>513.2</v>
      </c>
      <c r="G114" s="56">
        <f t="shared" si="4"/>
        <v>0.2500243593491182</v>
      </c>
      <c r="H114" s="56">
        <f t="shared" si="5"/>
        <v>1</v>
      </c>
      <c r="I114" s="10"/>
    </row>
    <row r="115" spans="1:9" ht="41.25" customHeight="1">
      <c r="A115" s="26" t="s">
        <v>111</v>
      </c>
      <c r="B115" s="34" t="s">
        <v>160</v>
      </c>
      <c r="C115" s="26" t="s">
        <v>193</v>
      </c>
      <c r="D115" s="25">
        <v>2289.9</v>
      </c>
      <c r="E115" s="25">
        <v>572.5</v>
      </c>
      <c r="F115" s="25">
        <v>0</v>
      </c>
      <c r="G115" s="56"/>
      <c r="H115" s="56"/>
      <c r="I115" s="10"/>
    </row>
    <row r="116" spans="1:9" ht="49.5" customHeight="1">
      <c r="A116" s="26" t="s">
        <v>112</v>
      </c>
      <c r="B116" s="34" t="s">
        <v>192</v>
      </c>
      <c r="C116" s="26" t="s">
        <v>194</v>
      </c>
      <c r="D116" s="25">
        <v>7878</v>
      </c>
      <c r="E116" s="25">
        <v>4140.7</v>
      </c>
      <c r="F116" s="25">
        <v>4140.7</v>
      </c>
      <c r="G116" s="56">
        <f t="shared" si="4"/>
        <v>0.5256029449098756</v>
      </c>
      <c r="H116" s="56">
        <f t="shared" si="5"/>
        <v>1</v>
      </c>
      <c r="I116" s="10"/>
    </row>
    <row r="117" spans="1:9" ht="26.25" customHeight="1">
      <c r="A117" s="45"/>
      <c r="B117" s="74" t="s">
        <v>63</v>
      </c>
      <c r="C117" s="75"/>
      <c r="D117" s="76">
        <f>D38+D53+D55+D60+D70+D84+D92+D96+D105+D109+D111+D113</f>
        <v>623555.8999999999</v>
      </c>
      <c r="E117" s="76">
        <f>E38+E53+E55+E60+E70+E84+E92+E96+E105+E109+E111+E113</f>
        <v>174676.2</v>
      </c>
      <c r="F117" s="76">
        <f>F38+F53+F55+F60+F70+F84+F92+F96+F105+F109+F111+F113</f>
        <v>137313.30000000002</v>
      </c>
      <c r="G117" s="56">
        <f t="shared" si="4"/>
        <v>0.22021008862236735</v>
      </c>
      <c r="H117" s="56">
        <f t="shared" si="5"/>
        <v>0.7861019417642473</v>
      </c>
      <c r="I117" s="10"/>
    </row>
    <row r="118" spans="1:9" ht="19.5" customHeight="1">
      <c r="A118" s="27"/>
      <c r="B118" s="34" t="s">
        <v>77</v>
      </c>
      <c r="C118" s="26"/>
      <c r="D118" s="55">
        <f>D113+D54</f>
        <v>13144.5</v>
      </c>
      <c r="E118" s="55">
        <f>E113+E54</f>
        <v>5457.4</v>
      </c>
      <c r="F118" s="55">
        <f>F113+F54</f>
        <v>4882.7</v>
      </c>
      <c r="G118" s="56">
        <f t="shared" si="4"/>
        <v>0.3714633496899844</v>
      </c>
      <c r="H118" s="56">
        <f t="shared" si="5"/>
        <v>0.8946934437644299</v>
      </c>
      <c r="I118" s="10"/>
    </row>
    <row r="119" spans="4:7" ht="12.75">
      <c r="D119" s="33"/>
      <c r="E119" s="33"/>
      <c r="F119" s="33"/>
      <c r="G119" s="77"/>
    </row>
    <row r="120" spans="4:7" ht="12.75">
      <c r="D120" s="33"/>
      <c r="E120" s="33"/>
      <c r="F120" s="33"/>
      <c r="G120" s="77"/>
    </row>
    <row r="121" spans="2:8" ht="15">
      <c r="B121" s="30" t="s">
        <v>87</v>
      </c>
      <c r="C121" s="31"/>
      <c r="D121" s="33"/>
      <c r="E121" s="33"/>
      <c r="F121" s="33"/>
      <c r="G121" s="77"/>
      <c r="H121" s="78">
        <v>10826.5</v>
      </c>
    </row>
    <row r="122" spans="2:7" ht="15">
      <c r="B122" s="30"/>
      <c r="C122" s="31"/>
      <c r="D122" s="33"/>
      <c r="E122" s="33"/>
      <c r="F122" s="33"/>
      <c r="G122" s="77"/>
    </row>
    <row r="123" spans="2:7" ht="15">
      <c r="B123" s="30" t="s">
        <v>78</v>
      </c>
      <c r="C123" s="31"/>
      <c r="D123" s="33"/>
      <c r="E123" s="33"/>
      <c r="F123" s="33"/>
      <c r="G123" s="77"/>
    </row>
    <row r="124" spans="2:9" ht="15">
      <c r="B124" s="30" t="s">
        <v>79</v>
      </c>
      <c r="C124" s="31"/>
      <c r="D124" s="33"/>
      <c r="E124" s="33"/>
      <c r="F124" s="33"/>
      <c r="G124" s="77"/>
      <c r="H124" s="79" t="s">
        <v>114</v>
      </c>
      <c r="I124" s="3"/>
    </row>
    <row r="125" spans="2:7" ht="15">
      <c r="B125" s="30"/>
      <c r="C125" s="31"/>
      <c r="D125" s="33"/>
      <c r="E125" s="33"/>
      <c r="F125" s="33"/>
      <c r="G125" s="77"/>
    </row>
    <row r="126" spans="2:7" ht="15">
      <c r="B126" s="30" t="s">
        <v>80</v>
      </c>
      <c r="C126" s="31"/>
      <c r="D126" s="33"/>
      <c r="E126" s="33"/>
      <c r="F126" s="33"/>
      <c r="G126" s="77"/>
    </row>
    <row r="127" spans="2:9" ht="15">
      <c r="B127" s="30" t="s">
        <v>81</v>
      </c>
      <c r="C127" s="31"/>
      <c r="D127" s="33"/>
      <c r="E127" s="33"/>
      <c r="F127" s="33"/>
      <c r="G127" s="77"/>
      <c r="H127" s="79" t="s">
        <v>114</v>
      </c>
      <c r="I127" s="3"/>
    </row>
    <row r="128" spans="2:7" ht="15">
      <c r="B128" s="30"/>
      <c r="C128" s="31"/>
      <c r="D128" s="33"/>
      <c r="E128" s="33"/>
      <c r="F128" s="33"/>
      <c r="G128" s="77"/>
    </row>
    <row r="129" spans="2:7" ht="15">
      <c r="B129" s="30" t="s">
        <v>82</v>
      </c>
      <c r="C129" s="31"/>
      <c r="D129" s="33"/>
      <c r="E129" s="33"/>
      <c r="F129" s="33"/>
      <c r="G129" s="77"/>
    </row>
    <row r="130" spans="2:9" ht="15">
      <c r="B130" s="30" t="s">
        <v>83</v>
      </c>
      <c r="C130" s="31"/>
      <c r="D130" s="33"/>
      <c r="E130" s="33"/>
      <c r="F130" s="33"/>
      <c r="G130" s="77"/>
      <c r="H130" s="80">
        <v>0</v>
      </c>
      <c r="I130" s="2"/>
    </row>
    <row r="131" spans="2:7" ht="15">
      <c r="B131" s="30"/>
      <c r="C131" s="31"/>
      <c r="D131" s="33"/>
      <c r="E131" s="33"/>
      <c r="F131" s="33"/>
      <c r="G131" s="77"/>
    </row>
    <row r="132" spans="2:7" ht="15">
      <c r="B132" s="30" t="s">
        <v>84</v>
      </c>
      <c r="C132" s="31"/>
      <c r="D132" s="33"/>
      <c r="E132" s="33"/>
      <c r="F132" s="33"/>
      <c r="G132" s="77"/>
    </row>
    <row r="133" spans="2:9" ht="15">
      <c r="B133" s="30" t="s">
        <v>85</v>
      </c>
      <c r="C133" s="31"/>
      <c r="D133" s="33"/>
      <c r="E133" s="33"/>
      <c r="F133" s="33"/>
      <c r="G133" s="77"/>
      <c r="H133" s="81">
        <v>2000</v>
      </c>
      <c r="I133" s="2"/>
    </row>
    <row r="134" spans="2:7" ht="15">
      <c r="B134" s="30"/>
      <c r="C134" s="31"/>
      <c r="D134" s="33"/>
      <c r="E134" s="33"/>
      <c r="F134" s="33"/>
      <c r="G134" s="77"/>
    </row>
    <row r="135" spans="2:7" ht="15">
      <c r="B135" s="30"/>
      <c r="C135" s="31"/>
      <c r="D135" s="33"/>
      <c r="E135" s="33"/>
      <c r="F135" s="33"/>
      <c r="G135" s="77"/>
    </row>
    <row r="136" spans="2:9" ht="15">
      <c r="B136" s="30" t="s">
        <v>86</v>
      </c>
      <c r="C136" s="31"/>
      <c r="D136" s="33"/>
      <c r="E136" s="33"/>
      <c r="F136" s="33"/>
      <c r="G136" s="77"/>
      <c r="H136" s="82">
        <f>H121+F33+H124+H127-F117-H130-H133</f>
        <v>8050.099999999977</v>
      </c>
      <c r="I136" s="5"/>
    </row>
    <row r="137" spans="4:7" ht="12.75">
      <c r="D137" s="33"/>
      <c r="E137" s="33"/>
      <c r="F137" s="33"/>
      <c r="G137" s="77"/>
    </row>
    <row r="138" spans="4:7" ht="12.75">
      <c r="D138" s="33"/>
      <c r="E138" s="33"/>
      <c r="F138" s="33"/>
      <c r="G138" s="77"/>
    </row>
    <row r="141" ht="15.75">
      <c r="B141" s="85" t="s">
        <v>208</v>
      </c>
    </row>
    <row r="142" spans="1:6" ht="15.75">
      <c r="A142" s="86"/>
      <c r="B142" s="85" t="s">
        <v>209</v>
      </c>
      <c r="C142" s="88"/>
      <c r="D142" s="85"/>
      <c r="F142" s="85" t="s">
        <v>210</v>
      </c>
    </row>
    <row r="143" spans="2:5" ht="12.75">
      <c r="B143" s="86"/>
      <c r="C143" s="87"/>
      <c r="D143" s="86"/>
      <c r="E143" s="86"/>
    </row>
  </sheetData>
  <sheetProtection/>
  <mergeCells count="22">
    <mergeCell ref="D1:H1"/>
    <mergeCell ref="L40:N41"/>
    <mergeCell ref="F36:F37"/>
    <mergeCell ref="J40:K40"/>
    <mergeCell ref="H3:H4"/>
    <mergeCell ref="J41:K41"/>
    <mergeCell ref="A2:H2"/>
    <mergeCell ref="G3:G4"/>
    <mergeCell ref="A35:H35"/>
    <mergeCell ref="B36:B37"/>
    <mergeCell ref="D36:D37"/>
    <mergeCell ref="G36:G37"/>
    <mergeCell ref="B3:B4"/>
    <mergeCell ref="D3:D4"/>
    <mergeCell ref="C36:C37"/>
    <mergeCell ref="F3:F4"/>
    <mergeCell ref="A36:A37"/>
    <mergeCell ref="H36:H37"/>
    <mergeCell ref="E36:E37"/>
    <mergeCell ref="C3:C4"/>
    <mergeCell ref="A3:A4"/>
    <mergeCell ref="E3:E4"/>
  </mergeCells>
  <printOptions/>
  <pageMargins left="0.15748031496062992" right="0.2362204724409449" top="0.5511811023622047" bottom="0.5905511811023623" header="0" footer="0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2014-04-23T07:58:57Z</cp:lastPrinted>
  <dcterms:created xsi:type="dcterms:W3CDTF">1996-10-08T23:32:33Z</dcterms:created>
  <dcterms:modified xsi:type="dcterms:W3CDTF">2016-07-18T06:53:22Z</dcterms:modified>
  <cp:category/>
  <cp:version/>
  <cp:contentType/>
  <cp:contentStatus/>
</cp:coreProperties>
</file>