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>
    <definedName name="_xlnm.Print_Area" localSheetId="0">'МО г.Ртищево'!$B$1:$I$114</definedName>
  </definedNames>
  <calcPr fullCalcOnLoad="1"/>
</workbook>
</file>

<file path=xl/sharedStrings.xml><?xml version="1.0" encoding="utf-8"?>
<sst xmlns="http://schemas.openxmlformats.org/spreadsheetml/2006/main" count="169" uniqueCount="160">
  <si>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</si>
  <si>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</si>
  <si>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</si>
  <si>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Единый с/х налог</t>
  </si>
  <si>
    <t>Земельный налог</t>
  </si>
  <si>
    <t>Арендная плата за земли</t>
  </si>
  <si>
    <t>Доходы от сдачи в ар имущ.</t>
  </si>
  <si>
    <t>Плат.за негат.возд.на окр.ср.</t>
  </si>
  <si>
    <t xml:space="preserve">Невыясненные поступления </t>
  </si>
  <si>
    <t>Дотации</t>
  </si>
  <si>
    <t>ПРОЧИЕ БЕЗВОЗМЕЗДНЫЕ ПОСТУПЛЕНИЯ (спонсорская помощь)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</si>
  <si>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</si>
  <si>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</si>
  <si>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</si>
  <si>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</si>
  <si>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</si>
  <si>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</si>
  <si>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0503</t>
  </si>
  <si>
    <t>Благоустройство</t>
  </si>
  <si>
    <t>0700</t>
  </si>
  <si>
    <t>ОБРАЗОВАНИЕ</t>
  </si>
  <si>
    <t>СОЦИАЛЬНАЯ ПОЛИТИКА</t>
  </si>
  <si>
    <t>1001</t>
  </si>
  <si>
    <t>1100</t>
  </si>
  <si>
    <t>1101</t>
  </si>
  <si>
    <t>Иные межбюджетные трансферты</t>
  </si>
  <si>
    <t>ИТОГО РАСХОДОВ</t>
  </si>
  <si>
    <t>0100</t>
  </si>
  <si>
    <t>0103</t>
  </si>
  <si>
    <t>0111</t>
  </si>
  <si>
    <t>0300</t>
  </si>
  <si>
    <t>0400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</si>
  <si>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</si>
  <si>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</si>
  <si>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</si>
  <si>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</si>
  <si>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</si>
  <si>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</si>
  <si>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</si>
  <si>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</si>
  <si>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</si>
  <si>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</si>
  <si>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</si>
  <si>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</si>
  <si>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</si>
  <si>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</si>
  <si>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</si>
  <si>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</si>
  <si>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</si>
  <si>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</si>
  <si>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</si>
  <si>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</si>
  <si>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Другие общегосударственные вопросы в т.ч.</t>
  </si>
  <si>
    <t>0409</t>
  </si>
  <si>
    <t>Компенсация затрат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</si>
  <si>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</si>
  <si>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</si>
  <si>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</si>
  <si>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</si>
  <si>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</si>
  <si>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</si>
  <si>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Возврат остатков субсидий, субвенций и иных</t>
  </si>
  <si>
    <t>0314</t>
  </si>
  <si>
    <t>раздел</t>
  </si>
  <si>
    <t>Классификация</t>
  </si>
  <si>
    <t>5220610</t>
  </si>
  <si>
    <t>5220611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</si>
  <si>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</si>
  <si>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</si>
  <si>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</si>
  <si>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</si>
  <si>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</si>
  <si>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</si>
  <si>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</si>
  <si>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0107</t>
  </si>
  <si>
    <t>Расходы на оплату членских взносов в ассоциации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</si>
  <si>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</si>
  <si>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</si>
  <si>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</si>
  <si>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</si>
  <si>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</si>
  <si>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</si>
  <si>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 (ФОК, Локомотив)</t>
  </si>
  <si>
    <t>Оплата за газ для поддержания вечного огня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</si>
  <si>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</si>
  <si>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</si>
  <si>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</si>
  <si>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</si>
  <si>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</si>
  <si>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Субсидии (переселение )</t>
  </si>
  <si>
    <t>Субсидии (кап. ремонт))</t>
  </si>
  <si>
    <t>9140008200</t>
  </si>
  <si>
    <t>9530005310</t>
  </si>
  <si>
    <t>9530005350</t>
  </si>
  <si>
    <t>9930008100</t>
  </si>
  <si>
    <t>9390004200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</si>
  <si>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</si>
  <si>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</si>
  <si>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</si>
  <si>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</si>
  <si>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</si>
  <si>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</si>
  <si>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</si>
  <si>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</si>
  <si>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</si>
  <si>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</si>
  <si>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</si>
  <si>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</si>
  <si>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</si>
  <si>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</si>
  <si>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</si>
  <si>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</si>
  <si>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</si>
  <si>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</si>
  <si>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</si>
  <si>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7240100000</t>
  </si>
  <si>
    <t>0703</t>
  </si>
  <si>
    <t>Дополнительное образование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</si>
  <si>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</si>
  <si>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</si>
  <si>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</si>
  <si>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</si>
  <si>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</si>
  <si>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</si>
  <si>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</si>
  <si>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</si>
  <si>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</si>
  <si>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</si>
  <si>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</si>
  <si>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7240100К010</t>
  </si>
  <si>
    <t>Реконструкция очистных сооружений приема сточных вод на территории  г.Ртищево</t>
  </si>
  <si>
    <t>Основное мероприятие "Модернизация объектов водоснабжения и водоотведения", в том числе:</t>
  </si>
  <si>
    <t>8000500960</t>
  </si>
  <si>
    <t>Асфальтирование пешеходных дорожек на территории городского Парка культуры и отдыха</t>
  </si>
  <si>
    <t>8000500970</t>
  </si>
  <si>
    <t xml:space="preserve"> Укладка бордюрного камня на территории городского Парка культуры и отдыха</t>
  </si>
  <si>
    <t>Выполнение других обязательств муниципального образования(отдел имущества)</t>
  </si>
  <si>
    <t>91400087Д0</t>
  </si>
  <si>
    <t>Проведение дополнительных выборов в представительные органы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</si>
  <si>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</si>
  <si>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74101V0000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</si>
  <si>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</si>
  <si>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Коммунальное хозяйство</t>
  </si>
  <si>
    <t>80007V0000</t>
  </si>
  <si>
    <t>Основное мероприятие "Приобретение специализированной уборочной техники и оборудования"</t>
  </si>
  <si>
    <t xml:space="preserve">Сведения
об исполнении бюджета муниципального образования город Ртищево 
за 1 квартал 2017 года
</t>
  </si>
  <si>
    <t>Уточненные годовые плановые назначения, тыс. рублей</t>
  </si>
  <si>
    <t>Уточненные квартальные плановые назначения,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</si>
  <si>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</si>
  <si>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</si>
  <si>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</si>
  <si>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>Налог на доходы физических лиц</t>
  </si>
  <si>
    <t>Налог на имущество физических лиц</t>
  </si>
  <si>
    <t>Прочие доходы от использования имущества (наём)</t>
  </si>
  <si>
    <t>Доходы местного бюджета от продажи имущества и земли</t>
  </si>
  <si>
    <t>Штрафы, санкции, возмещение ущерба</t>
  </si>
  <si>
    <t>ИТОГО ДОХОДОВ</t>
  </si>
  <si>
    <t>Остатки на начало года</t>
  </si>
  <si>
    <t>Приложение № 1
к распоряжению администрации Ртищевского  муниципального района 
 от  20 апреля 2017 года № 267-р</t>
  </si>
  <si>
    <t>Верно: начальник отдела делопроизводства                                                                                                                                            администрации муниципального района                                                                                      Ю.А. Малюгина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</si>
</sst>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left" vertical="top" wrapText="1"/>
    </xf>
    <xf numFmtId="49" fontId="18" fillId="24" borderId="10" xfId="0" applyNumberFormat="1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49" fontId="19" fillId="24" borderId="10" xfId="0" applyNumberFormat="1" applyFont="1" applyFill="1" applyBorder="1" applyAlignment="1">
      <alignment horizontal="left" vertical="top" wrapText="1"/>
    </xf>
    <xf numFmtId="185" fontId="19" fillId="24" borderId="10" xfId="0" applyNumberFormat="1" applyFont="1" applyFill="1" applyBorder="1" applyAlignment="1">
      <alignment horizontal="center" vertical="center" wrapText="1"/>
    </xf>
    <xf numFmtId="9" fontId="19" fillId="24" borderId="10" xfId="0" applyNumberFormat="1" applyFont="1" applyFill="1" applyBorder="1" applyAlignment="1">
      <alignment horizontal="center" vertical="center" wrapText="1"/>
    </xf>
    <xf numFmtId="0" fontId="19" fillId="24" borderId="12" xfId="56" applyNumberFormat="1" applyFont="1" applyFill="1" applyBorder="1" applyAlignment="1" applyProtection="1">
      <alignment horizontal="left" wrapText="1"/>
      <protection hidden="1"/>
    </xf>
    <xf numFmtId="49" fontId="19" fillId="24" borderId="12" xfId="56" applyNumberFormat="1" applyFont="1" applyFill="1" applyBorder="1" applyAlignment="1" applyProtection="1">
      <alignment horizontal="left" wrapText="1"/>
      <protection hidden="1"/>
    </xf>
    <xf numFmtId="49" fontId="19" fillId="24" borderId="10" xfId="0" applyNumberFormat="1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left" vertical="top" wrapText="1"/>
    </xf>
    <xf numFmtId="49" fontId="18" fillId="24" borderId="10" xfId="0" applyNumberFormat="1" applyFont="1" applyFill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top" wrapText="1"/>
    </xf>
    <xf numFmtId="0" fontId="20" fillId="24" borderId="10" xfId="0" applyNumberFormat="1" applyFont="1" applyFill="1" applyBorder="1" applyAlignment="1">
      <alignment horizontal="left" vertical="top" wrapText="1"/>
    </xf>
    <xf numFmtId="0" fontId="19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left"/>
    </xf>
    <xf numFmtId="0" fontId="19" fillId="24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8" fillId="24" borderId="11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24" borderId="14" xfId="56" applyNumberFormat="1" applyFont="1" applyFill="1" applyBorder="1" applyAlignment="1" applyProtection="1">
      <alignment horizontal="left" wrapText="1"/>
      <protection hidden="1"/>
    </xf>
    <xf numFmtId="0" fontId="22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18" fillId="24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19" fillId="24" borderId="10" xfId="0" applyNumberFormat="1" applyFont="1" applyFill="1" applyBorder="1" applyAlignment="1">
      <alignment horizontal="left"/>
    </xf>
    <xf numFmtId="0" fontId="19" fillId="24" borderId="0" xfId="0" applyFont="1" applyFill="1" applyAlignment="1">
      <alignment horizontal="center" vertical="center"/>
    </xf>
    <xf numFmtId="185" fontId="19" fillId="24" borderId="0" xfId="0" applyNumberFormat="1" applyFont="1" applyFill="1" applyAlignment="1">
      <alignment horizontal="center" vertical="center"/>
    </xf>
    <xf numFmtId="0" fontId="18" fillId="24" borderId="10" xfId="0" applyFont="1" applyFill="1" applyBorder="1" applyAlignment="1">
      <alignment horizontal="left"/>
    </xf>
    <xf numFmtId="185" fontId="18" fillId="24" borderId="10" xfId="0" applyNumberFormat="1" applyFont="1" applyFill="1" applyBorder="1" applyAlignment="1">
      <alignment horizontal="right" vertical="center" wrapText="1"/>
    </xf>
    <xf numFmtId="9" fontId="18" fillId="24" borderId="10" xfId="0" applyNumberFormat="1" applyFont="1" applyFill="1" applyBorder="1" applyAlignment="1">
      <alignment horizontal="right" vertical="center" wrapText="1"/>
    </xf>
    <xf numFmtId="185" fontId="19" fillId="24" borderId="10" xfId="0" applyNumberFormat="1" applyFont="1" applyFill="1" applyBorder="1" applyAlignment="1">
      <alignment horizontal="right" vertical="center" wrapText="1"/>
    </xf>
    <xf numFmtId="9" fontId="19" fillId="24" borderId="10" xfId="0" applyNumberFormat="1" applyFont="1" applyFill="1" applyBorder="1" applyAlignment="1">
      <alignment horizontal="right" vertical="center" wrapText="1"/>
    </xf>
    <xf numFmtId="4" fontId="19" fillId="24" borderId="10" xfId="0" applyNumberFormat="1" applyFont="1" applyFill="1" applyBorder="1" applyAlignment="1">
      <alignment horizontal="right" vertical="center" wrapText="1"/>
    </xf>
    <xf numFmtId="185" fontId="20" fillId="24" borderId="10" xfId="0" applyNumberFormat="1" applyFont="1" applyFill="1" applyBorder="1" applyAlignment="1">
      <alignment horizontal="right" vertical="center" wrapText="1"/>
    </xf>
    <xf numFmtId="9" fontId="20" fillId="24" borderId="10" xfId="0" applyNumberFormat="1" applyFont="1" applyFill="1" applyBorder="1" applyAlignment="1">
      <alignment horizontal="right" vertical="center" wrapText="1"/>
    </xf>
    <xf numFmtId="185" fontId="19" fillId="24" borderId="10" xfId="0" applyNumberFormat="1" applyFont="1" applyFill="1" applyBorder="1" applyAlignment="1">
      <alignment horizontal="right" vertical="center"/>
    </xf>
    <xf numFmtId="0" fontId="18" fillId="24" borderId="0" xfId="0" applyFont="1" applyFill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top" wrapText="1"/>
    </xf>
    <xf numFmtId="0" fontId="18" fillId="24" borderId="15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 wrapText="1"/>
    </xf>
    <xf numFmtId="49" fontId="18" fillId="24" borderId="15" xfId="0" applyNumberFormat="1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left"/>
    </xf>
    <xf numFmtId="0" fontId="19" fillId="24" borderId="17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left" vertical="top" wrapText="1"/>
    </xf>
    <xf numFmtId="0" fontId="18" fillId="24" borderId="0" xfId="0" applyFont="1" applyFill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14"/>
  <sheetViews>
    <sheetView tabSelected="1" view="pageBreakPreview" zoomScaleNormal="85" zoomScaleSheetLayoutView="100" zoomScalePageLayoutView="0" workbookViewId="0" topLeftCell="B84">
      <selection activeCell="F95" sqref="F95"/>
    </sheetView>
  </sheetViews>
  <sheetFormatPr defaultColWidth="9.140625" defaultRowHeight="12.75"/>
  <cols>
    <col min="1" max="1" width="6.7109375" style="20" hidden="1" customWidth="1"/>
    <col min="2" max="2" width="45.8515625" style="20" customWidth="1"/>
    <col min="3" max="3" width="15.421875" style="21" hidden="1" customWidth="1"/>
    <col min="4" max="4" width="14.421875" style="36" customWidth="1"/>
    <col min="5" max="5" width="14.8515625" style="36" customWidth="1"/>
    <col min="6" max="6" width="13.57421875" style="36" customWidth="1"/>
    <col min="7" max="7" width="11.57421875" style="36" customWidth="1"/>
    <col min="8" max="8" width="11.8515625" style="36" customWidth="1"/>
    <col min="9" max="9" width="12.28125" style="22" customWidth="1"/>
    <col min="10" max="16384" width="9.140625" style="23" customWidth="1"/>
  </cols>
  <sheetData>
    <row r="1" spans="4:8" ht="77.25" customHeight="1">
      <c r="D1" s="47" t="s">
        <v>158</v>
      </c>
      <c r="E1" s="47"/>
      <c r="F1" s="47"/>
      <c r="G1" s="47"/>
      <c r="H1" s="47"/>
    </row>
    <row r="2" spans="1:8" ht="64.5" customHeight="1">
      <c r="A2" s="25" t="s">
        <v>145</v>
      </c>
      <c r="B2" s="25"/>
      <c r="C2" s="25"/>
      <c r="D2" s="25"/>
      <c r="E2" s="25"/>
      <c r="F2" s="25"/>
      <c r="G2" s="25"/>
      <c r="H2" s="25"/>
    </row>
    <row r="3" spans="1:8" ht="69.75" customHeight="1">
      <c r="A3" s="27"/>
      <c r="B3" s="56" t="s">
        <v>2</v>
      </c>
      <c r="C3" s="5"/>
      <c r="D3" s="50" t="s">
        <v>146</v>
      </c>
      <c r="E3" s="51" t="s">
        <v>147</v>
      </c>
      <c r="F3" s="50" t="s">
        <v>148</v>
      </c>
      <c r="G3" s="50" t="s">
        <v>149</v>
      </c>
      <c r="H3" s="51" t="s">
        <v>150</v>
      </c>
    </row>
    <row r="4" spans="1:8" ht="69" customHeight="1">
      <c r="A4" s="27"/>
      <c r="B4" s="56"/>
      <c r="C4" s="5"/>
      <c r="D4" s="50"/>
      <c r="E4" s="52"/>
      <c r="F4" s="50"/>
      <c r="G4" s="50"/>
      <c r="H4" s="52"/>
    </row>
    <row r="5" spans="1:8" ht="15.75" customHeight="1">
      <c r="A5" s="27"/>
      <c r="B5" s="1">
        <v>1</v>
      </c>
      <c r="C5" s="3"/>
      <c r="D5" s="1">
        <v>2</v>
      </c>
      <c r="E5" s="2">
        <v>3</v>
      </c>
      <c r="F5" s="1">
        <v>4</v>
      </c>
      <c r="G5" s="1">
        <v>5</v>
      </c>
      <c r="H5" s="2">
        <v>6</v>
      </c>
    </row>
    <row r="6" spans="1:9" s="34" customFormat="1" ht="16.5">
      <c r="A6" s="38"/>
      <c r="B6" s="4" t="s">
        <v>36</v>
      </c>
      <c r="C6" s="5"/>
      <c r="D6" s="39">
        <f>D7+D8+D9+D10+D11+D12+D13+D14+D15+D16+D17+D18+D19+D20+D21</f>
        <v>68347.1</v>
      </c>
      <c r="E6" s="39">
        <f>E7+E8+E9+E10+E11+E12+E13+E14+E15+E16+E17+E18+E19+E20+E21</f>
        <v>12980</v>
      </c>
      <c r="F6" s="39">
        <f>F7+F8+F9+F10+F11+F12+F13+F14+F15+F16+F17+F18+F19+F20+F21</f>
        <v>15024.499999999998</v>
      </c>
      <c r="G6" s="40">
        <f aca="true" t="shared" si="0" ref="G6:G30">F6/D6</f>
        <v>0.21982644472113663</v>
      </c>
      <c r="H6" s="40">
        <f>F6/E6</f>
        <v>1.1575115562403697</v>
      </c>
      <c r="I6" s="33"/>
    </row>
    <row r="7" spans="1:8" ht="16.5">
      <c r="A7" s="27"/>
      <c r="B7" s="6" t="s">
        <v>151</v>
      </c>
      <c r="C7" s="7"/>
      <c r="D7" s="41">
        <v>38990</v>
      </c>
      <c r="E7" s="41">
        <v>9000</v>
      </c>
      <c r="F7" s="41">
        <v>8975</v>
      </c>
      <c r="G7" s="42">
        <f t="shared" si="0"/>
        <v>0.2301872274942293</v>
      </c>
      <c r="H7" s="42">
        <f aca="true" t="shared" si="1" ref="H7:H30">F7/E7</f>
        <v>0.9972222222222222</v>
      </c>
    </row>
    <row r="8" spans="1:8" ht="16.5">
      <c r="A8" s="27"/>
      <c r="B8" s="6" t="s">
        <v>84</v>
      </c>
      <c r="C8" s="7"/>
      <c r="D8" s="41">
        <v>5681.1</v>
      </c>
      <c r="E8" s="41">
        <v>1420</v>
      </c>
      <c r="F8" s="41">
        <v>1207.4</v>
      </c>
      <c r="G8" s="42">
        <f t="shared" si="0"/>
        <v>0.21252926369893155</v>
      </c>
      <c r="H8" s="42">
        <f t="shared" si="1"/>
        <v>0.8502816901408451</v>
      </c>
    </row>
    <row r="9" spans="1:8" ht="16.5">
      <c r="A9" s="27"/>
      <c r="B9" s="6" t="s">
        <v>3</v>
      </c>
      <c r="C9" s="7"/>
      <c r="D9" s="41">
        <v>503</v>
      </c>
      <c r="E9" s="41">
        <v>50</v>
      </c>
      <c r="F9" s="41">
        <v>354.6</v>
      </c>
      <c r="G9" s="42">
        <f t="shared" si="0"/>
        <v>0.7049701789264414</v>
      </c>
      <c r="H9" s="42">
        <f t="shared" si="1"/>
        <v>7.0920000000000005</v>
      </c>
    </row>
    <row r="10" spans="1:8" ht="16.5">
      <c r="A10" s="27"/>
      <c r="B10" s="6" t="s">
        <v>152</v>
      </c>
      <c r="C10" s="7"/>
      <c r="D10" s="41">
        <v>7880</v>
      </c>
      <c r="E10" s="41">
        <v>200</v>
      </c>
      <c r="F10" s="41">
        <v>502.3</v>
      </c>
      <c r="G10" s="42">
        <f t="shared" si="0"/>
        <v>0.06374365482233503</v>
      </c>
      <c r="H10" s="42">
        <f t="shared" si="1"/>
        <v>2.5115</v>
      </c>
    </row>
    <row r="11" spans="1:8" ht="16.5">
      <c r="A11" s="27"/>
      <c r="B11" s="6" t="s">
        <v>4</v>
      </c>
      <c r="C11" s="7"/>
      <c r="D11" s="41">
        <v>11423</v>
      </c>
      <c r="E11" s="41">
        <v>1700</v>
      </c>
      <c r="F11" s="41">
        <v>2526.7</v>
      </c>
      <c r="G11" s="42">
        <f t="shared" si="0"/>
        <v>0.22119408211503105</v>
      </c>
      <c r="H11" s="42">
        <f t="shared" si="1"/>
        <v>1.4862941176470588</v>
      </c>
    </row>
    <row r="12" spans="1:8" ht="16.5" hidden="1">
      <c r="A12" s="27"/>
      <c r="B12" s="6" t="s">
        <v>50</v>
      </c>
      <c r="C12" s="7"/>
      <c r="D12" s="41">
        <v>0</v>
      </c>
      <c r="E12" s="41">
        <v>0</v>
      </c>
      <c r="F12" s="41">
        <v>0</v>
      </c>
      <c r="G12" s="42">
        <v>0</v>
      </c>
      <c r="H12" s="42">
        <v>0</v>
      </c>
    </row>
    <row r="13" spans="1:8" ht="16.5" hidden="1">
      <c r="A13" s="27"/>
      <c r="B13" s="6" t="s">
        <v>47</v>
      </c>
      <c r="C13" s="7"/>
      <c r="D13" s="41">
        <v>0</v>
      </c>
      <c r="E13" s="41">
        <v>0</v>
      </c>
      <c r="F13" s="41">
        <v>0</v>
      </c>
      <c r="G13" s="42">
        <v>0</v>
      </c>
      <c r="H13" s="42">
        <v>0</v>
      </c>
    </row>
    <row r="14" spans="1:8" ht="16.5">
      <c r="A14" s="27"/>
      <c r="B14" s="6" t="s">
        <v>5</v>
      </c>
      <c r="C14" s="7"/>
      <c r="D14" s="41">
        <v>1900</v>
      </c>
      <c r="E14" s="41">
        <v>200</v>
      </c>
      <c r="F14" s="41">
        <v>502.4</v>
      </c>
      <c r="G14" s="42">
        <f t="shared" si="0"/>
        <v>0.26442105263157895</v>
      </c>
      <c r="H14" s="42">
        <f t="shared" si="1"/>
        <v>2.512</v>
      </c>
    </row>
    <row r="15" spans="1:8" ht="16.5">
      <c r="A15" s="27"/>
      <c r="B15" s="6" t="s">
        <v>6</v>
      </c>
      <c r="C15" s="7"/>
      <c r="D15" s="41">
        <v>1500</v>
      </c>
      <c r="E15" s="41">
        <v>300</v>
      </c>
      <c r="F15" s="41">
        <v>571.3</v>
      </c>
      <c r="G15" s="42">
        <f t="shared" si="0"/>
        <v>0.38086666666666663</v>
      </c>
      <c r="H15" s="42">
        <f t="shared" si="1"/>
        <v>1.9043333333333332</v>
      </c>
    </row>
    <row r="16" spans="1:8" ht="33">
      <c r="A16" s="27"/>
      <c r="B16" s="6" t="s">
        <v>153</v>
      </c>
      <c r="C16" s="7"/>
      <c r="D16" s="41">
        <v>320</v>
      </c>
      <c r="E16" s="41">
        <v>75</v>
      </c>
      <c r="F16" s="41">
        <v>87.8</v>
      </c>
      <c r="G16" s="42">
        <f t="shared" si="0"/>
        <v>0.274375</v>
      </c>
      <c r="H16" s="42">
        <f t="shared" si="1"/>
        <v>1.1706666666666665</v>
      </c>
    </row>
    <row r="17" spans="1:8" ht="16.5" hidden="1">
      <c r="A17" s="27"/>
      <c r="B17" s="6" t="s">
        <v>7</v>
      </c>
      <c r="C17" s="7"/>
      <c r="D17" s="41">
        <v>0</v>
      </c>
      <c r="E17" s="41">
        <v>0</v>
      </c>
      <c r="F17" s="41">
        <v>0</v>
      </c>
      <c r="G17" s="42">
        <v>0</v>
      </c>
      <c r="H17" s="42">
        <v>0</v>
      </c>
    </row>
    <row r="18" spans="1:8" ht="16.5" hidden="1">
      <c r="A18" s="27"/>
      <c r="B18" s="6" t="s">
        <v>54</v>
      </c>
      <c r="C18" s="7"/>
      <c r="D18" s="41">
        <v>0</v>
      </c>
      <c r="E18" s="41">
        <v>0</v>
      </c>
      <c r="F18" s="41">
        <v>0</v>
      </c>
      <c r="G18" s="42">
        <v>0</v>
      </c>
      <c r="H18" s="42">
        <v>0</v>
      </c>
    </row>
    <row r="19" spans="1:8" ht="33">
      <c r="A19" s="27"/>
      <c r="B19" s="6" t="s">
        <v>154</v>
      </c>
      <c r="C19" s="7"/>
      <c r="D19" s="41">
        <v>100</v>
      </c>
      <c r="E19" s="41">
        <v>25</v>
      </c>
      <c r="F19" s="41">
        <v>287.3</v>
      </c>
      <c r="G19" s="42">
        <f t="shared" si="0"/>
        <v>2.873</v>
      </c>
      <c r="H19" s="42">
        <f t="shared" si="1"/>
        <v>11.492</v>
      </c>
    </row>
    <row r="20" spans="1:8" ht="16.5">
      <c r="A20" s="27"/>
      <c r="B20" s="6" t="s">
        <v>155</v>
      </c>
      <c r="C20" s="7"/>
      <c r="D20" s="41">
        <v>50</v>
      </c>
      <c r="E20" s="41">
        <v>10</v>
      </c>
      <c r="F20" s="41">
        <v>9.7</v>
      </c>
      <c r="G20" s="42">
        <f t="shared" si="0"/>
        <v>0.19399999999999998</v>
      </c>
      <c r="H20" s="42">
        <f t="shared" si="1"/>
        <v>0.97</v>
      </c>
    </row>
    <row r="21" spans="1:8" ht="16.5" hidden="1">
      <c r="A21" s="27"/>
      <c r="B21" s="6" t="s">
        <v>8</v>
      </c>
      <c r="C21" s="7"/>
      <c r="D21" s="41">
        <v>0</v>
      </c>
      <c r="E21" s="41">
        <v>0</v>
      </c>
      <c r="F21" s="41">
        <v>0</v>
      </c>
      <c r="G21" s="42">
        <v>0</v>
      </c>
      <c r="H21" s="42">
        <v>0</v>
      </c>
    </row>
    <row r="22" spans="1:8" ht="33.75" customHeight="1">
      <c r="A22" s="27"/>
      <c r="B22" s="4" t="s">
        <v>35</v>
      </c>
      <c r="C22" s="5"/>
      <c r="D22" s="41">
        <f>D23+D24+D26+D27+D25+D28</f>
        <v>1691.1</v>
      </c>
      <c r="E22" s="41">
        <f>E23+E24+E26+E27+E25+E28</f>
        <v>422.8</v>
      </c>
      <c r="F22" s="41">
        <f>F23+F24+F26+F27+F25+F28</f>
        <v>401.7</v>
      </c>
      <c r="G22" s="42">
        <f t="shared" si="0"/>
        <v>0.23753769735675004</v>
      </c>
      <c r="H22" s="42">
        <f t="shared" si="1"/>
        <v>0.9500946073793756</v>
      </c>
    </row>
    <row r="23" spans="1:8" ht="16.5">
      <c r="A23" s="27"/>
      <c r="B23" s="6" t="s">
        <v>9</v>
      </c>
      <c r="C23" s="7"/>
      <c r="D23" s="41">
        <v>1691.1</v>
      </c>
      <c r="E23" s="41">
        <v>422.8</v>
      </c>
      <c r="F23" s="41">
        <v>401.7</v>
      </c>
      <c r="G23" s="42">
        <f t="shared" si="0"/>
        <v>0.23753769735675004</v>
      </c>
      <c r="H23" s="42">
        <f t="shared" si="1"/>
        <v>0.9500946073793756</v>
      </c>
    </row>
    <row r="24" spans="1:8" ht="16.5" hidden="1">
      <c r="A24" s="27"/>
      <c r="B24" s="6" t="s">
        <v>89</v>
      </c>
      <c r="C24" s="7"/>
      <c r="D24" s="41">
        <v>0</v>
      </c>
      <c r="E24" s="41">
        <v>0</v>
      </c>
      <c r="F24" s="41">
        <v>0</v>
      </c>
      <c r="G24" s="42" t="e">
        <f t="shared" si="0"/>
        <v>#DIV/0!</v>
      </c>
      <c r="H24" s="42" t="e">
        <f t="shared" si="1"/>
        <v>#DIV/0!</v>
      </c>
    </row>
    <row r="25" spans="1:8" ht="16.5" hidden="1">
      <c r="A25" s="27"/>
      <c r="B25" s="10" t="s">
        <v>90</v>
      </c>
      <c r="C25" s="11"/>
      <c r="D25" s="41">
        <v>0</v>
      </c>
      <c r="E25" s="41">
        <v>0</v>
      </c>
      <c r="F25" s="41">
        <v>0</v>
      </c>
      <c r="G25" s="42" t="e">
        <f t="shared" si="0"/>
        <v>#DIV/0!</v>
      </c>
      <c r="H25" s="42" t="e">
        <f t="shared" si="1"/>
        <v>#DIV/0!</v>
      </c>
    </row>
    <row r="26" spans="1:8" ht="16.5" hidden="1">
      <c r="A26" s="27"/>
      <c r="B26" s="6" t="s">
        <v>25</v>
      </c>
      <c r="C26" s="7"/>
      <c r="D26" s="41">
        <v>0</v>
      </c>
      <c r="E26" s="41">
        <v>0</v>
      </c>
      <c r="F26" s="41">
        <v>0</v>
      </c>
      <c r="G26" s="42" t="e">
        <f t="shared" si="0"/>
        <v>#DIV/0!</v>
      </c>
      <c r="H26" s="42" t="e">
        <f t="shared" si="1"/>
        <v>#DIV/0!</v>
      </c>
    </row>
    <row r="27" spans="1:8" ht="29.25" customHeight="1" hidden="1">
      <c r="A27" s="27"/>
      <c r="B27" s="6" t="s">
        <v>10</v>
      </c>
      <c r="C27" s="7"/>
      <c r="D27" s="41">
        <v>0</v>
      </c>
      <c r="E27" s="41">
        <v>0</v>
      </c>
      <c r="F27" s="41">
        <v>0</v>
      </c>
      <c r="G27" s="42" t="e">
        <f t="shared" si="0"/>
        <v>#DIV/0!</v>
      </c>
      <c r="H27" s="42" t="e">
        <f t="shared" si="1"/>
        <v>#DIV/0!</v>
      </c>
    </row>
    <row r="28" spans="1:8" ht="33" customHeight="1" hidden="1" thickBot="1">
      <c r="A28" s="27"/>
      <c r="B28" s="28" t="s">
        <v>61</v>
      </c>
      <c r="C28" s="7"/>
      <c r="D28" s="43">
        <v>0</v>
      </c>
      <c r="E28" s="43">
        <v>0</v>
      </c>
      <c r="F28" s="43">
        <v>0</v>
      </c>
      <c r="G28" s="42">
        <v>0</v>
      </c>
      <c r="H28" s="42">
        <v>0</v>
      </c>
    </row>
    <row r="29" spans="1:9" s="34" customFormat="1" ht="16.5">
      <c r="A29" s="38"/>
      <c r="B29" s="4" t="s">
        <v>156</v>
      </c>
      <c r="C29" s="5"/>
      <c r="D29" s="39">
        <f>D6+D22</f>
        <v>70038.20000000001</v>
      </c>
      <c r="E29" s="39">
        <f>E6+E22</f>
        <v>13402.8</v>
      </c>
      <c r="F29" s="39">
        <f>F6+F22</f>
        <v>15426.199999999999</v>
      </c>
      <c r="G29" s="40">
        <f t="shared" si="0"/>
        <v>0.22025408991093426</v>
      </c>
      <c r="H29" s="40">
        <f t="shared" si="1"/>
        <v>1.1509684543528218</v>
      </c>
      <c r="I29" s="33"/>
    </row>
    <row r="30" spans="1:8" ht="16.5" hidden="1">
      <c r="A30" s="27"/>
      <c r="B30" s="6" t="s">
        <v>51</v>
      </c>
      <c r="C30" s="7"/>
      <c r="D30" s="8">
        <f>D6</f>
        <v>68347.1</v>
      </c>
      <c r="E30" s="8">
        <f>E6</f>
        <v>12980</v>
      </c>
      <c r="F30" s="8">
        <f>F6</f>
        <v>15024.499999999998</v>
      </c>
      <c r="G30" s="9">
        <f t="shared" si="0"/>
        <v>0.21982644472113663</v>
      </c>
      <c r="H30" s="9">
        <f t="shared" si="1"/>
        <v>1.1575115562403697</v>
      </c>
    </row>
    <row r="31" spans="1:8" ht="16.5">
      <c r="A31" s="26"/>
      <c r="B31" s="54"/>
      <c r="C31" s="54"/>
      <c r="D31" s="54"/>
      <c r="E31" s="54"/>
      <c r="F31" s="54"/>
      <c r="G31" s="54"/>
      <c r="H31" s="55"/>
    </row>
    <row r="32" spans="1:8" ht="72" customHeight="1">
      <c r="A32" s="48" t="s">
        <v>63</v>
      </c>
      <c r="B32" s="49" t="s">
        <v>11</v>
      </c>
      <c r="C32" s="53" t="s">
        <v>64</v>
      </c>
      <c r="D32" s="50" t="s">
        <v>146</v>
      </c>
      <c r="E32" s="51" t="s">
        <v>147</v>
      </c>
      <c r="F32" s="50" t="s">
        <v>148</v>
      </c>
      <c r="G32" s="50" t="s">
        <v>149</v>
      </c>
      <c r="H32" s="51" t="s">
        <v>150</v>
      </c>
    </row>
    <row r="33" spans="1:8" ht="70.5" customHeight="1">
      <c r="A33" s="48"/>
      <c r="B33" s="49"/>
      <c r="C33" s="24"/>
      <c r="D33" s="50"/>
      <c r="E33" s="52"/>
      <c r="F33" s="50"/>
      <c r="G33" s="50"/>
      <c r="H33" s="52"/>
    </row>
    <row r="34" spans="1:8" ht="21.75" customHeight="1">
      <c r="A34" s="12"/>
      <c r="B34" s="1">
        <v>1</v>
      </c>
      <c r="C34" s="3"/>
      <c r="D34" s="1">
        <v>2</v>
      </c>
      <c r="E34" s="2">
        <v>3</v>
      </c>
      <c r="F34" s="1">
        <v>4</v>
      </c>
      <c r="G34" s="1">
        <v>5</v>
      </c>
      <c r="H34" s="2">
        <v>6</v>
      </c>
    </row>
    <row r="35" spans="1:8" ht="33">
      <c r="A35" s="5" t="s">
        <v>27</v>
      </c>
      <c r="B35" s="4" t="s">
        <v>12</v>
      </c>
      <c r="C35" s="5"/>
      <c r="D35" s="39">
        <f>D36+D39+D40</f>
        <v>2474.5</v>
      </c>
      <c r="E35" s="39">
        <f>E36+E39+E40</f>
        <v>670.6</v>
      </c>
      <c r="F35" s="39">
        <f>F36+F39+F40</f>
        <v>612.1999999999999</v>
      </c>
      <c r="G35" s="40">
        <f>F35/D35</f>
        <v>0.24740351586179024</v>
      </c>
      <c r="H35" s="40">
        <f>F35/E35</f>
        <v>0.9129138085296747</v>
      </c>
    </row>
    <row r="36" spans="1:8" ht="69" customHeight="1">
      <c r="A36" s="7" t="s">
        <v>28</v>
      </c>
      <c r="B36" s="6" t="s">
        <v>139</v>
      </c>
      <c r="C36" s="5"/>
      <c r="D36" s="41">
        <f>D37+D38</f>
        <v>1159</v>
      </c>
      <c r="E36" s="41">
        <f>E37+E38</f>
        <v>273.3</v>
      </c>
      <c r="F36" s="41">
        <f>F37+F38</f>
        <v>252.4</v>
      </c>
      <c r="G36" s="42">
        <f aca="true" t="shared" si="2" ref="G36:G92">F36/D36</f>
        <v>0.2177739430543572</v>
      </c>
      <c r="H36" s="42">
        <f aca="true" t="shared" si="3" ref="H36:H92">F36/E36</f>
        <v>0.9235272594218807</v>
      </c>
    </row>
    <row r="37" spans="1:8" ht="55.5" customHeight="1">
      <c r="A37" s="14"/>
      <c r="B37" s="15" t="s">
        <v>78</v>
      </c>
      <c r="C37" s="14" t="s">
        <v>28</v>
      </c>
      <c r="D37" s="44">
        <v>979</v>
      </c>
      <c r="E37" s="44">
        <v>273.3</v>
      </c>
      <c r="F37" s="44">
        <v>252.4</v>
      </c>
      <c r="G37" s="45">
        <f t="shared" si="2"/>
        <v>0.2578140960163432</v>
      </c>
      <c r="H37" s="45">
        <f t="shared" si="3"/>
        <v>0.9235272594218807</v>
      </c>
    </row>
    <row r="38" spans="1:8" ht="55.5" customHeight="1">
      <c r="A38" s="14" t="s">
        <v>74</v>
      </c>
      <c r="B38" s="15" t="s">
        <v>138</v>
      </c>
      <c r="C38" s="14" t="s">
        <v>137</v>
      </c>
      <c r="D38" s="44">
        <v>180</v>
      </c>
      <c r="E38" s="44">
        <v>0</v>
      </c>
      <c r="F38" s="44">
        <v>0</v>
      </c>
      <c r="G38" s="45">
        <f t="shared" si="2"/>
        <v>0</v>
      </c>
      <c r="H38" s="45">
        <v>0</v>
      </c>
    </row>
    <row r="39" spans="1:8" ht="16.5">
      <c r="A39" s="7" t="s">
        <v>29</v>
      </c>
      <c r="B39" s="6" t="s">
        <v>70</v>
      </c>
      <c r="C39" s="7" t="s">
        <v>29</v>
      </c>
      <c r="D39" s="41">
        <v>50</v>
      </c>
      <c r="E39" s="41">
        <v>12.5</v>
      </c>
      <c r="F39" s="41">
        <v>0</v>
      </c>
      <c r="G39" s="42">
        <f t="shared" si="2"/>
        <v>0</v>
      </c>
      <c r="H39" s="42">
        <f t="shared" si="3"/>
        <v>0</v>
      </c>
    </row>
    <row r="40" spans="1:9" ht="37.5" customHeight="1">
      <c r="A40" s="7" t="s">
        <v>55</v>
      </c>
      <c r="B40" s="6" t="s">
        <v>52</v>
      </c>
      <c r="C40" s="7"/>
      <c r="D40" s="41">
        <f>D41+D42+D43+D44</f>
        <v>1265.5000000000002</v>
      </c>
      <c r="E40" s="41">
        <f>E41+E42+E43+E44</f>
        <v>384.8</v>
      </c>
      <c r="F40" s="41">
        <f>F41+F42+F43+F44</f>
        <v>359.79999999999995</v>
      </c>
      <c r="G40" s="42">
        <f t="shared" si="2"/>
        <v>0.2843145001975503</v>
      </c>
      <c r="H40" s="42">
        <f t="shared" si="3"/>
        <v>0.9350311850311849</v>
      </c>
      <c r="I40" s="29"/>
    </row>
    <row r="41" spans="1:9" s="31" customFormat="1" ht="46.5" customHeight="1">
      <c r="A41" s="14"/>
      <c r="B41" s="15" t="s">
        <v>76</v>
      </c>
      <c r="C41" s="14" t="s">
        <v>95</v>
      </c>
      <c r="D41" s="44">
        <v>661.2</v>
      </c>
      <c r="E41" s="44">
        <v>207.8</v>
      </c>
      <c r="F41" s="44">
        <v>204.2</v>
      </c>
      <c r="G41" s="45">
        <f t="shared" si="2"/>
        <v>0.30883242589231696</v>
      </c>
      <c r="H41" s="45">
        <f t="shared" si="3"/>
        <v>0.9826756496631375</v>
      </c>
      <c r="I41" s="30"/>
    </row>
    <row r="42" spans="1:9" s="31" customFormat="1" ht="51.75" customHeight="1">
      <c r="A42" s="14"/>
      <c r="B42" s="15" t="s">
        <v>136</v>
      </c>
      <c r="C42" s="14" t="s">
        <v>118</v>
      </c>
      <c r="D42" s="44">
        <v>347.1</v>
      </c>
      <c r="E42" s="44">
        <v>77.3</v>
      </c>
      <c r="F42" s="44">
        <v>74.6</v>
      </c>
      <c r="G42" s="45">
        <f t="shared" si="2"/>
        <v>0.21492365312590028</v>
      </c>
      <c r="H42" s="45">
        <f t="shared" si="3"/>
        <v>0.9650711513583441</v>
      </c>
      <c r="I42" s="30"/>
    </row>
    <row r="43" spans="1:9" s="31" customFormat="1" ht="31.5" customHeight="1">
      <c r="A43" s="14"/>
      <c r="B43" s="15" t="s">
        <v>75</v>
      </c>
      <c r="C43" s="14" t="s">
        <v>91</v>
      </c>
      <c r="D43" s="44">
        <v>28</v>
      </c>
      <c r="E43" s="44">
        <v>28</v>
      </c>
      <c r="F43" s="44">
        <v>28</v>
      </c>
      <c r="G43" s="45">
        <f t="shared" si="2"/>
        <v>1</v>
      </c>
      <c r="H43" s="45">
        <f t="shared" si="3"/>
        <v>1</v>
      </c>
      <c r="I43" s="30"/>
    </row>
    <row r="44" spans="1:9" s="31" customFormat="1" ht="33">
      <c r="A44" s="14"/>
      <c r="B44" s="15" t="s">
        <v>83</v>
      </c>
      <c r="C44" s="14" t="s">
        <v>94</v>
      </c>
      <c r="D44" s="44">
        <v>229.2</v>
      </c>
      <c r="E44" s="44">
        <v>71.7</v>
      </c>
      <c r="F44" s="44">
        <v>53</v>
      </c>
      <c r="G44" s="45">
        <f t="shared" si="2"/>
        <v>0.231239092495637</v>
      </c>
      <c r="H44" s="45">
        <f t="shared" si="3"/>
        <v>0.7391910739191073</v>
      </c>
      <c r="I44" s="30"/>
    </row>
    <row r="45" spans="1:8" ht="32.25" customHeight="1">
      <c r="A45" s="16" t="s">
        <v>30</v>
      </c>
      <c r="B45" s="13" t="s">
        <v>13</v>
      </c>
      <c r="C45" s="16"/>
      <c r="D45" s="39">
        <f>D46</f>
        <v>630</v>
      </c>
      <c r="E45" s="39">
        <f>E46</f>
        <v>157</v>
      </c>
      <c r="F45" s="39">
        <f>F46</f>
        <v>128.9</v>
      </c>
      <c r="G45" s="40">
        <f t="shared" si="2"/>
        <v>0.20460317460317462</v>
      </c>
      <c r="H45" s="40">
        <f t="shared" si="3"/>
        <v>0.8210191082802548</v>
      </c>
    </row>
    <row r="46" spans="1:8" ht="57.75" customHeight="1">
      <c r="A46" s="7" t="s">
        <v>62</v>
      </c>
      <c r="B46" s="6" t="s">
        <v>71</v>
      </c>
      <c r="C46" s="7"/>
      <c r="D46" s="41">
        <f>D47+D48+D49+D50</f>
        <v>630</v>
      </c>
      <c r="E46" s="41">
        <f>E47+E48+E49+E50</f>
        <v>157</v>
      </c>
      <c r="F46" s="41">
        <f>F47+F48+F49+F50</f>
        <v>128.9</v>
      </c>
      <c r="G46" s="42">
        <f t="shared" si="2"/>
        <v>0.20460317460317462</v>
      </c>
      <c r="H46" s="42">
        <f t="shared" si="3"/>
        <v>0.8210191082802548</v>
      </c>
    </row>
    <row r="47" spans="1:9" s="31" customFormat="1" ht="36" customHeight="1">
      <c r="A47" s="14"/>
      <c r="B47" s="15" t="s">
        <v>119</v>
      </c>
      <c r="C47" s="14" t="s">
        <v>120</v>
      </c>
      <c r="D47" s="44">
        <v>100</v>
      </c>
      <c r="E47" s="44">
        <v>25</v>
      </c>
      <c r="F47" s="44">
        <v>0</v>
      </c>
      <c r="G47" s="45">
        <f t="shared" si="2"/>
        <v>0</v>
      </c>
      <c r="H47" s="45">
        <f t="shared" si="3"/>
        <v>0</v>
      </c>
      <c r="I47" s="32"/>
    </row>
    <row r="48" spans="1:9" s="31" customFormat="1" ht="66.75" customHeight="1">
      <c r="A48" s="14"/>
      <c r="B48" s="15" t="s">
        <v>121</v>
      </c>
      <c r="C48" s="14" t="s">
        <v>122</v>
      </c>
      <c r="D48" s="44">
        <v>520</v>
      </c>
      <c r="E48" s="44">
        <v>130</v>
      </c>
      <c r="F48" s="44">
        <v>128.9</v>
      </c>
      <c r="G48" s="45">
        <f t="shared" si="2"/>
        <v>0.2478846153846154</v>
      </c>
      <c r="H48" s="45">
        <f t="shared" si="3"/>
        <v>0.9915384615384616</v>
      </c>
      <c r="I48" s="32"/>
    </row>
    <row r="49" spans="1:9" s="31" customFormat="1" ht="66.75" customHeight="1">
      <c r="A49" s="14"/>
      <c r="B49" s="15" t="s">
        <v>124</v>
      </c>
      <c r="C49" s="14" t="s">
        <v>123</v>
      </c>
      <c r="D49" s="44">
        <v>5</v>
      </c>
      <c r="E49" s="44">
        <v>1</v>
      </c>
      <c r="F49" s="44">
        <v>0</v>
      </c>
      <c r="G49" s="45">
        <f t="shared" si="2"/>
        <v>0</v>
      </c>
      <c r="H49" s="45">
        <f t="shared" si="3"/>
        <v>0</v>
      </c>
      <c r="I49" s="32"/>
    </row>
    <row r="50" spans="1:9" s="31" customFormat="1" ht="51.75" customHeight="1">
      <c r="A50" s="14"/>
      <c r="B50" s="15" t="s">
        <v>125</v>
      </c>
      <c r="C50" s="14" t="s">
        <v>126</v>
      </c>
      <c r="D50" s="44">
        <v>5</v>
      </c>
      <c r="E50" s="44">
        <v>1</v>
      </c>
      <c r="F50" s="44">
        <v>0</v>
      </c>
      <c r="G50" s="45">
        <f t="shared" si="2"/>
        <v>0</v>
      </c>
      <c r="H50" s="45">
        <f t="shared" si="3"/>
        <v>0</v>
      </c>
      <c r="I50" s="32"/>
    </row>
    <row r="51" spans="1:8" ht="34.5" customHeight="1">
      <c r="A51" s="5" t="s">
        <v>31</v>
      </c>
      <c r="B51" s="4" t="s">
        <v>14</v>
      </c>
      <c r="C51" s="5"/>
      <c r="D51" s="39">
        <f>SUM(D53:D56)</f>
        <v>6667.3</v>
      </c>
      <c r="E51" s="39">
        <f>SUM(E53:E56)</f>
        <v>1600</v>
      </c>
      <c r="F51" s="39">
        <f>SUM(F53:F56)</f>
        <v>0</v>
      </c>
      <c r="G51" s="40">
        <f t="shared" si="2"/>
        <v>0</v>
      </c>
      <c r="H51" s="40">
        <f t="shared" si="3"/>
        <v>0</v>
      </c>
    </row>
    <row r="52" spans="1:8" ht="39.75" customHeight="1">
      <c r="A52" s="5" t="s">
        <v>53</v>
      </c>
      <c r="B52" s="4" t="s">
        <v>72</v>
      </c>
      <c r="C52" s="5"/>
      <c r="D52" s="39">
        <f>D55+D54+D53+D56</f>
        <v>6667.3</v>
      </c>
      <c r="E52" s="39">
        <f>E55+E54+E53+E56</f>
        <v>1600</v>
      </c>
      <c r="F52" s="39">
        <f>F55+F54+F53+F56</f>
        <v>0</v>
      </c>
      <c r="G52" s="40">
        <f t="shared" si="2"/>
        <v>0</v>
      </c>
      <c r="H52" s="40">
        <f t="shared" si="3"/>
        <v>0</v>
      </c>
    </row>
    <row r="53" spans="1:8" ht="69" customHeight="1" hidden="1">
      <c r="A53" s="5"/>
      <c r="B53" s="6" t="s">
        <v>85</v>
      </c>
      <c r="C53" s="7" t="s">
        <v>86</v>
      </c>
      <c r="D53" s="41">
        <v>0</v>
      </c>
      <c r="E53" s="41">
        <v>0</v>
      </c>
      <c r="F53" s="41">
        <v>0</v>
      </c>
      <c r="G53" s="40" t="e">
        <f t="shared" si="2"/>
        <v>#DIV/0!</v>
      </c>
      <c r="H53" s="40" t="e">
        <f t="shared" si="3"/>
        <v>#DIV/0!</v>
      </c>
    </row>
    <row r="54" spans="1:8" ht="68.25" customHeight="1" hidden="1">
      <c r="A54" s="5"/>
      <c r="B54" s="6" t="s">
        <v>88</v>
      </c>
      <c r="C54" s="7" t="s">
        <v>87</v>
      </c>
      <c r="D54" s="41">
        <v>0</v>
      </c>
      <c r="E54" s="41">
        <v>0</v>
      </c>
      <c r="F54" s="41">
        <v>0</v>
      </c>
      <c r="G54" s="40" t="e">
        <f t="shared" si="2"/>
        <v>#DIV/0!</v>
      </c>
      <c r="H54" s="40" t="e">
        <f t="shared" si="3"/>
        <v>#DIV/0!</v>
      </c>
    </row>
    <row r="55" spans="1:8" ht="45" customHeight="1" hidden="1">
      <c r="A55" s="7"/>
      <c r="B55" s="6" t="s">
        <v>80</v>
      </c>
      <c r="C55" s="7" t="s">
        <v>79</v>
      </c>
      <c r="D55" s="41">
        <v>0</v>
      </c>
      <c r="E55" s="41">
        <v>0</v>
      </c>
      <c r="F55" s="41">
        <v>0</v>
      </c>
      <c r="G55" s="40" t="e">
        <f t="shared" si="2"/>
        <v>#DIV/0!</v>
      </c>
      <c r="H55" s="40" t="e">
        <f t="shared" si="3"/>
        <v>#DIV/0!</v>
      </c>
    </row>
    <row r="56" spans="1:8" ht="57" customHeight="1">
      <c r="A56" s="7"/>
      <c r="B56" s="15" t="s">
        <v>97</v>
      </c>
      <c r="C56" s="14" t="s">
        <v>96</v>
      </c>
      <c r="D56" s="44">
        <v>6667.3</v>
      </c>
      <c r="E56" s="44">
        <v>1600</v>
      </c>
      <c r="F56" s="44">
        <v>0</v>
      </c>
      <c r="G56" s="45">
        <f t="shared" si="2"/>
        <v>0</v>
      </c>
      <c r="H56" s="45">
        <f t="shared" si="3"/>
        <v>0</v>
      </c>
    </row>
    <row r="57" spans="1:8" ht="30.75" customHeight="1">
      <c r="A57" s="5" t="s">
        <v>32</v>
      </c>
      <c r="B57" s="4" t="s">
        <v>15</v>
      </c>
      <c r="C57" s="5"/>
      <c r="D57" s="39">
        <f>D58+D62+D66</f>
        <v>29932.8</v>
      </c>
      <c r="E57" s="39">
        <f>E58+E62+E66</f>
        <v>9931.199999999999</v>
      </c>
      <c r="F57" s="39">
        <f>F58+F62+F66</f>
        <v>5186.900000000001</v>
      </c>
      <c r="G57" s="40">
        <f t="shared" si="2"/>
        <v>0.1732848246739363</v>
      </c>
      <c r="H57" s="40">
        <f t="shared" si="3"/>
        <v>0.5222833091670696</v>
      </c>
    </row>
    <row r="58" spans="1:8" ht="21.75" customHeight="1">
      <c r="A58" s="5" t="s">
        <v>33</v>
      </c>
      <c r="B58" s="4" t="s">
        <v>16</v>
      </c>
      <c r="C58" s="5"/>
      <c r="D58" s="41">
        <f>D61+D60+D59</f>
        <v>2383.7</v>
      </c>
      <c r="E58" s="41">
        <f>E61+E60+E59</f>
        <v>509.3</v>
      </c>
      <c r="F58" s="41">
        <f>F61+F60+F59</f>
        <v>197</v>
      </c>
      <c r="G58" s="42">
        <f t="shared" si="2"/>
        <v>0.08264462809917356</v>
      </c>
      <c r="H58" s="42">
        <f t="shared" si="3"/>
        <v>0.3868054192028274</v>
      </c>
    </row>
    <row r="59" spans="1:8" ht="70.5" customHeight="1">
      <c r="A59" s="5"/>
      <c r="B59" s="15" t="s">
        <v>98</v>
      </c>
      <c r="C59" s="14" t="s">
        <v>99</v>
      </c>
      <c r="D59" s="44">
        <v>850.3</v>
      </c>
      <c r="E59" s="44">
        <v>205.8</v>
      </c>
      <c r="F59" s="44">
        <v>197</v>
      </c>
      <c r="G59" s="45">
        <f t="shared" si="2"/>
        <v>0.2316829354345525</v>
      </c>
      <c r="H59" s="45">
        <f t="shared" si="3"/>
        <v>0.9572400388726919</v>
      </c>
    </row>
    <row r="60" spans="1:8" ht="70.5" customHeight="1">
      <c r="A60" s="7"/>
      <c r="B60" s="15" t="s">
        <v>141</v>
      </c>
      <c r="C60" s="17" t="s">
        <v>140</v>
      </c>
      <c r="D60" s="44">
        <v>450</v>
      </c>
      <c r="E60" s="44">
        <v>0</v>
      </c>
      <c r="F60" s="44">
        <v>0</v>
      </c>
      <c r="G60" s="45">
        <f t="shared" si="2"/>
        <v>0</v>
      </c>
      <c r="H60" s="45">
        <v>0</v>
      </c>
    </row>
    <row r="61" spans="1:8" ht="37.5" customHeight="1">
      <c r="A61" s="5"/>
      <c r="B61" s="15" t="s">
        <v>67</v>
      </c>
      <c r="C61" s="14" t="s">
        <v>100</v>
      </c>
      <c r="D61" s="44">
        <v>1083.4</v>
      </c>
      <c r="E61" s="44">
        <v>303.5</v>
      </c>
      <c r="F61" s="44">
        <v>0</v>
      </c>
      <c r="G61" s="45">
        <f t="shared" si="2"/>
        <v>0</v>
      </c>
      <c r="H61" s="45">
        <f t="shared" si="3"/>
        <v>0</v>
      </c>
    </row>
    <row r="62" spans="1:8" ht="27" customHeight="1">
      <c r="A62" s="5" t="s">
        <v>34</v>
      </c>
      <c r="B62" s="6" t="s">
        <v>142</v>
      </c>
      <c r="C62" s="7"/>
      <c r="D62" s="41">
        <f>D63</f>
        <v>3200</v>
      </c>
      <c r="E62" s="41">
        <f>E63</f>
        <v>800</v>
      </c>
      <c r="F62" s="41">
        <f>F63</f>
        <v>0</v>
      </c>
      <c r="G62" s="42">
        <f t="shared" si="2"/>
        <v>0</v>
      </c>
      <c r="H62" s="42">
        <f t="shared" si="3"/>
        <v>0</v>
      </c>
    </row>
    <row r="63" spans="1:9" s="31" customFormat="1" ht="51" customHeight="1">
      <c r="A63" s="18"/>
      <c r="B63" s="15" t="s">
        <v>131</v>
      </c>
      <c r="C63" s="14" t="s">
        <v>115</v>
      </c>
      <c r="D63" s="44">
        <f>D64+D65</f>
        <v>3200</v>
      </c>
      <c r="E63" s="44">
        <f>E64+E65</f>
        <v>800</v>
      </c>
      <c r="F63" s="44">
        <f>F64+F65</f>
        <v>0</v>
      </c>
      <c r="G63" s="45">
        <f t="shared" si="2"/>
        <v>0</v>
      </c>
      <c r="H63" s="45">
        <f t="shared" si="3"/>
        <v>0</v>
      </c>
      <c r="I63" s="32"/>
    </row>
    <row r="64" spans="1:9" s="31" customFormat="1" ht="56.25" customHeight="1">
      <c r="A64" s="18"/>
      <c r="B64" s="15" t="s">
        <v>127</v>
      </c>
      <c r="C64" s="14" t="s">
        <v>128</v>
      </c>
      <c r="D64" s="44">
        <v>2200</v>
      </c>
      <c r="E64" s="44">
        <v>550</v>
      </c>
      <c r="F64" s="44">
        <v>0</v>
      </c>
      <c r="G64" s="45">
        <f t="shared" si="2"/>
        <v>0</v>
      </c>
      <c r="H64" s="45">
        <f t="shared" si="3"/>
        <v>0</v>
      </c>
      <c r="I64" s="32"/>
    </row>
    <row r="65" spans="1:9" s="31" customFormat="1" ht="51.75" customHeight="1">
      <c r="A65" s="18"/>
      <c r="B65" s="15" t="s">
        <v>130</v>
      </c>
      <c r="C65" s="14" t="s">
        <v>129</v>
      </c>
      <c r="D65" s="44">
        <v>1000</v>
      </c>
      <c r="E65" s="44">
        <v>250</v>
      </c>
      <c r="F65" s="44">
        <v>0</v>
      </c>
      <c r="G65" s="45">
        <f t="shared" si="2"/>
        <v>0</v>
      </c>
      <c r="H65" s="45">
        <f t="shared" si="3"/>
        <v>0</v>
      </c>
      <c r="I65" s="32"/>
    </row>
    <row r="66" spans="1:9" s="31" customFormat="1" ht="28.5" customHeight="1">
      <c r="A66" s="18" t="s">
        <v>17</v>
      </c>
      <c r="B66" s="15" t="s">
        <v>18</v>
      </c>
      <c r="C66" s="14"/>
      <c r="D66" s="44">
        <f>D67+D79+D78+D77</f>
        <v>24349.1</v>
      </c>
      <c r="E66" s="44">
        <f>E67+E79+E78+E77</f>
        <v>8621.9</v>
      </c>
      <c r="F66" s="44">
        <f>F67+F79+F78+F77</f>
        <v>4989.900000000001</v>
      </c>
      <c r="G66" s="42">
        <f t="shared" si="2"/>
        <v>0.20493159911454636</v>
      </c>
      <c r="H66" s="42">
        <f t="shared" si="3"/>
        <v>0.5787471439009964</v>
      </c>
      <c r="I66" s="32"/>
    </row>
    <row r="67" spans="1:9" s="31" customFormat="1" ht="55.5" customHeight="1">
      <c r="A67" s="5"/>
      <c r="B67" s="4" t="s">
        <v>101</v>
      </c>
      <c r="C67" s="5"/>
      <c r="D67" s="39">
        <f>D68+D69+D70+D71+D72+D73+D74+D75+D76</f>
        <v>1750</v>
      </c>
      <c r="E67" s="39">
        <f>E68+E69+E70+E71+E72+E73+E74+E75+E76</f>
        <v>557.4</v>
      </c>
      <c r="F67" s="39">
        <f>F68+F69+F70+F71+F72+F73+F74+F75+F76</f>
        <v>110.4</v>
      </c>
      <c r="G67" s="40">
        <f t="shared" si="2"/>
        <v>0.06308571428571429</v>
      </c>
      <c r="H67" s="40">
        <f t="shared" si="3"/>
        <v>0.19806243272335847</v>
      </c>
      <c r="I67" s="32"/>
    </row>
    <row r="68" spans="1:9" s="31" customFormat="1" ht="30.75" customHeight="1">
      <c r="A68" s="14"/>
      <c r="B68" s="15" t="s">
        <v>102</v>
      </c>
      <c r="C68" s="14" t="s">
        <v>103</v>
      </c>
      <c r="D68" s="44">
        <v>100</v>
      </c>
      <c r="E68" s="44">
        <v>99.9</v>
      </c>
      <c r="F68" s="44">
        <v>99.9</v>
      </c>
      <c r="G68" s="45">
        <f t="shared" si="2"/>
        <v>0.9990000000000001</v>
      </c>
      <c r="H68" s="45">
        <f t="shared" si="3"/>
        <v>1</v>
      </c>
      <c r="I68" s="32"/>
    </row>
    <row r="69" spans="1:9" s="31" customFormat="1" ht="30.75" customHeight="1">
      <c r="A69" s="14"/>
      <c r="B69" s="15" t="s">
        <v>104</v>
      </c>
      <c r="C69" s="14" t="s">
        <v>105</v>
      </c>
      <c r="D69" s="44">
        <v>247</v>
      </c>
      <c r="E69" s="44">
        <v>97</v>
      </c>
      <c r="F69" s="44">
        <v>0</v>
      </c>
      <c r="G69" s="45">
        <f t="shared" si="2"/>
        <v>0</v>
      </c>
      <c r="H69" s="45">
        <f t="shared" si="3"/>
        <v>0</v>
      </c>
      <c r="I69" s="32"/>
    </row>
    <row r="70" spans="1:9" s="31" customFormat="1" ht="33.75" customHeight="1">
      <c r="A70" s="14"/>
      <c r="B70" s="15" t="s">
        <v>106</v>
      </c>
      <c r="C70" s="14" t="s">
        <v>107</v>
      </c>
      <c r="D70" s="44">
        <v>53</v>
      </c>
      <c r="E70" s="44">
        <v>25</v>
      </c>
      <c r="F70" s="44">
        <v>0</v>
      </c>
      <c r="G70" s="45">
        <f t="shared" si="2"/>
        <v>0</v>
      </c>
      <c r="H70" s="45">
        <f t="shared" si="3"/>
        <v>0</v>
      </c>
      <c r="I70" s="32"/>
    </row>
    <row r="71" spans="1:9" s="31" customFormat="1" ht="30.75" customHeight="1">
      <c r="A71" s="14"/>
      <c r="B71" s="15" t="s">
        <v>108</v>
      </c>
      <c r="C71" s="14" t="s">
        <v>109</v>
      </c>
      <c r="D71" s="44">
        <v>100</v>
      </c>
      <c r="E71" s="44">
        <v>25</v>
      </c>
      <c r="F71" s="44">
        <v>0</v>
      </c>
      <c r="G71" s="45">
        <f t="shared" si="2"/>
        <v>0</v>
      </c>
      <c r="H71" s="45">
        <f t="shared" si="3"/>
        <v>0</v>
      </c>
      <c r="I71" s="32"/>
    </row>
    <row r="72" spans="1:9" s="31" customFormat="1" ht="30.75" customHeight="1">
      <c r="A72" s="14"/>
      <c r="B72" s="15" t="s">
        <v>110</v>
      </c>
      <c r="C72" s="14" t="s">
        <v>111</v>
      </c>
      <c r="D72" s="44">
        <v>100</v>
      </c>
      <c r="E72" s="44">
        <v>25</v>
      </c>
      <c r="F72" s="44">
        <v>0</v>
      </c>
      <c r="G72" s="45">
        <f t="shared" si="2"/>
        <v>0</v>
      </c>
      <c r="H72" s="45">
        <f t="shared" si="3"/>
        <v>0</v>
      </c>
      <c r="I72" s="32"/>
    </row>
    <row r="73" spans="1:9" s="31" customFormat="1" ht="30.75" customHeight="1">
      <c r="A73" s="14"/>
      <c r="B73" s="15" t="s">
        <v>113</v>
      </c>
      <c r="C73" s="14" t="s">
        <v>112</v>
      </c>
      <c r="D73" s="44">
        <v>100</v>
      </c>
      <c r="E73" s="44">
        <v>25</v>
      </c>
      <c r="F73" s="44">
        <v>0</v>
      </c>
      <c r="G73" s="45">
        <f t="shared" si="2"/>
        <v>0</v>
      </c>
      <c r="H73" s="45">
        <f t="shared" si="3"/>
        <v>0</v>
      </c>
      <c r="I73" s="32"/>
    </row>
    <row r="74" spans="1:9" s="31" customFormat="1" ht="30.75" customHeight="1">
      <c r="A74" s="14"/>
      <c r="B74" s="15" t="s">
        <v>81</v>
      </c>
      <c r="C74" s="14" t="s">
        <v>114</v>
      </c>
      <c r="D74" s="44">
        <v>50</v>
      </c>
      <c r="E74" s="44">
        <v>10.5</v>
      </c>
      <c r="F74" s="44">
        <v>10.5</v>
      </c>
      <c r="G74" s="45">
        <f t="shared" si="2"/>
        <v>0.21</v>
      </c>
      <c r="H74" s="45">
        <f t="shared" si="3"/>
        <v>1</v>
      </c>
      <c r="I74" s="32"/>
    </row>
    <row r="75" spans="1:9" s="31" customFormat="1" ht="52.5" customHeight="1">
      <c r="A75" s="14"/>
      <c r="B75" s="15" t="s">
        <v>133</v>
      </c>
      <c r="C75" s="14" t="s">
        <v>132</v>
      </c>
      <c r="D75" s="44">
        <v>624</v>
      </c>
      <c r="E75" s="44">
        <v>156</v>
      </c>
      <c r="F75" s="44">
        <v>0</v>
      </c>
      <c r="G75" s="45">
        <f t="shared" si="2"/>
        <v>0</v>
      </c>
      <c r="H75" s="45">
        <f t="shared" si="3"/>
        <v>0</v>
      </c>
      <c r="I75" s="32"/>
    </row>
    <row r="76" spans="1:9" s="31" customFormat="1" ht="50.25" customHeight="1">
      <c r="A76" s="14"/>
      <c r="B76" s="15" t="s">
        <v>135</v>
      </c>
      <c r="C76" s="14" t="s">
        <v>134</v>
      </c>
      <c r="D76" s="44">
        <v>376</v>
      </c>
      <c r="E76" s="44">
        <v>94</v>
      </c>
      <c r="F76" s="44">
        <v>0</v>
      </c>
      <c r="G76" s="45">
        <f t="shared" si="2"/>
        <v>0</v>
      </c>
      <c r="H76" s="45">
        <f t="shared" si="3"/>
        <v>0</v>
      </c>
      <c r="I76" s="32"/>
    </row>
    <row r="77" spans="1:9" s="31" customFormat="1" ht="50.25" customHeight="1">
      <c r="A77" s="14"/>
      <c r="B77" s="15" t="s">
        <v>144</v>
      </c>
      <c r="C77" s="14" t="s">
        <v>143</v>
      </c>
      <c r="D77" s="44">
        <v>2600</v>
      </c>
      <c r="E77" s="44">
        <v>0</v>
      </c>
      <c r="F77" s="44">
        <v>0</v>
      </c>
      <c r="G77" s="45">
        <f t="shared" si="2"/>
        <v>0</v>
      </c>
      <c r="H77" s="45">
        <v>0</v>
      </c>
      <c r="I77" s="32"/>
    </row>
    <row r="78" spans="1:9" s="31" customFormat="1" ht="21.75" customHeight="1">
      <c r="A78" s="14"/>
      <c r="B78" s="15" t="s">
        <v>68</v>
      </c>
      <c r="C78" s="14" t="s">
        <v>92</v>
      </c>
      <c r="D78" s="44">
        <v>9199.1</v>
      </c>
      <c r="E78" s="44">
        <v>4714.5</v>
      </c>
      <c r="F78" s="44">
        <v>4683.3</v>
      </c>
      <c r="G78" s="45">
        <f t="shared" si="2"/>
        <v>0.5091041514930809</v>
      </c>
      <c r="H78" s="45">
        <f t="shared" si="3"/>
        <v>0.9933821189945912</v>
      </c>
      <c r="I78" s="32"/>
    </row>
    <row r="79" spans="1:9" s="31" customFormat="1" ht="21.75" customHeight="1">
      <c r="A79" s="14"/>
      <c r="B79" s="15" t="s">
        <v>69</v>
      </c>
      <c r="C79" s="14" t="s">
        <v>93</v>
      </c>
      <c r="D79" s="44">
        <v>10800</v>
      </c>
      <c r="E79" s="44">
        <v>3350</v>
      </c>
      <c r="F79" s="44">
        <v>196.2</v>
      </c>
      <c r="G79" s="45">
        <f t="shared" si="2"/>
        <v>0.018166666666666664</v>
      </c>
      <c r="H79" s="45">
        <f t="shared" si="3"/>
        <v>0.05856716417910447</v>
      </c>
      <c r="I79" s="32"/>
    </row>
    <row r="80" spans="1:9" s="34" customFormat="1" ht="21.75" customHeight="1">
      <c r="A80" s="5" t="s">
        <v>19</v>
      </c>
      <c r="B80" s="4" t="s">
        <v>20</v>
      </c>
      <c r="C80" s="5"/>
      <c r="D80" s="39">
        <f>D81</f>
        <v>3695.6</v>
      </c>
      <c r="E80" s="39">
        <f>E81</f>
        <v>1476.4</v>
      </c>
      <c r="F80" s="39">
        <f>F81</f>
        <v>960.9</v>
      </c>
      <c r="G80" s="40">
        <f t="shared" si="2"/>
        <v>0.26001190605043834</v>
      </c>
      <c r="H80" s="40">
        <f t="shared" si="3"/>
        <v>0.6508398807911134</v>
      </c>
      <c r="I80" s="33"/>
    </row>
    <row r="81" spans="1:9" s="31" customFormat="1" ht="37.5" customHeight="1">
      <c r="A81" s="14" t="s">
        <v>116</v>
      </c>
      <c r="B81" s="15" t="s">
        <v>117</v>
      </c>
      <c r="C81" s="14"/>
      <c r="D81" s="44">
        <v>3695.6</v>
      </c>
      <c r="E81" s="44">
        <v>1476.4</v>
      </c>
      <c r="F81" s="44">
        <v>960.9</v>
      </c>
      <c r="G81" s="45">
        <f t="shared" si="2"/>
        <v>0.26001190605043834</v>
      </c>
      <c r="H81" s="45">
        <f t="shared" si="3"/>
        <v>0.6508398807911134</v>
      </c>
      <c r="I81" s="32"/>
    </row>
    <row r="82" spans="1:8" ht="20.25" customHeight="1">
      <c r="A82" s="5">
        <v>1000</v>
      </c>
      <c r="B82" s="4" t="s">
        <v>21</v>
      </c>
      <c r="C82" s="5"/>
      <c r="D82" s="39">
        <f>D83</f>
        <v>320</v>
      </c>
      <c r="E82" s="39">
        <f>E83</f>
        <v>101</v>
      </c>
      <c r="F82" s="39">
        <f>F83</f>
        <v>100.5</v>
      </c>
      <c r="G82" s="40">
        <f t="shared" si="2"/>
        <v>0.3140625</v>
      </c>
      <c r="H82" s="40">
        <f t="shared" si="3"/>
        <v>0.995049504950495</v>
      </c>
    </row>
    <row r="83" spans="1:8" ht="39.75" customHeight="1">
      <c r="A83" s="7">
        <v>1001</v>
      </c>
      <c r="B83" s="6" t="s">
        <v>77</v>
      </c>
      <c r="C83" s="7" t="s">
        <v>22</v>
      </c>
      <c r="D83" s="41">
        <v>320</v>
      </c>
      <c r="E83" s="41">
        <v>101</v>
      </c>
      <c r="F83" s="41">
        <v>100.5</v>
      </c>
      <c r="G83" s="42">
        <f t="shared" si="2"/>
        <v>0.3140625</v>
      </c>
      <c r="H83" s="42">
        <f t="shared" si="3"/>
        <v>0.995049504950495</v>
      </c>
    </row>
    <row r="84" spans="1:8" ht="29.25" customHeight="1">
      <c r="A84" s="5" t="s">
        <v>23</v>
      </c>
      <c r="B84" s="4" t="s">
        <v>56</v>
      </c>
      <c r="C84" s="5"/>
      <c r="D84" s="39">
        <f>D85</f>
        <v>26978</v>
      </c>
      <c r="E84" s="39">
        <f>E85</f>
        <v>10019</v>
      </c>
      <c r="F84" s="39">
        <f>F85</f>
        <v>8808.8</v>
      </c>
      <c r="G84" s="40">
        <f t="shared" si="2"/>
        <v>0.32651790347690707</v>
      </c>
      <c r="H84" s="40">
        <f t="shared" si="3"/>
        <v>0.879209501946302</v>
      </c>
    </row>
    <row r="85" spans="1:8" ht="37.5" customHeight="1">
      <c r="A85" s="7" t="s">
        <v>24</v>
      </c>
      <c r="B85" s="6" t="s">
        <v>82</v>
      </c>
      <c r="C85" s="7" t="s">
        <v>24</v>
      </c>
      <c r="D85" s="41">
        <v>26978</v>
      </c>
      <c r="E85" s="41">
        <v>10019</v>
      </c>
      <c r="F85" s="41">
        <v>8808.8</v>
      </c>
      <c r="G85" s="42">
        <f t="shared" si="2"/>
        <v>0.32651790347690707</v>
      </c>
      <c r="H85" s="42">
        <f t="shared" si="3"/>
        <v>0.879209501946302</v>
      </c>
    </row>
    <row r="86" spans="1:8" ht="20.25" customHeight="1">
      <c r="A86" s="5" t="s">
        <v>57</v>
      </c>
      <c r="B86" s="4" t="s">
        <v>58</v>
      </c>
      <c r="C86" s="5"/>
      <c r="D86" s="39">
        <f>D87</f>
        <v>70</v>
      </c>
      <c r="E86" s="39">
        <f>E87</f>
        <v>51.1</v>
      </c>
      <c r="F86" s="39">
        <f>F87</f>
        <v>51.1</v>
      </c>
      <c r="G86" s="40">
        <f t="shared" si="2"/>
        <v>0.73</v>
      </c>
      <c r="H86" s="40">
        <f t="shared" si="3"/>
        <v>1</v>
      </c>
    </row>
    <row r="87" spans="1:8" ht="18.75" customHeight="1">
      <c r="A87" s="7" t="s">
        <v>59</v>
      </c>
      <c r="B87" s="6" t="s">
        <v>60</v>
      </c>
      <c r="C87" s="7" t="s">
        <v>59</v>
      </c>
      <c r="D87" s="41">
        <v>70</v>
      </c>
      <c r="E87" s="41">
        <v>51.1</v>
      </c>
      <c r="F87" s="41">
        <v>51.1</v>
      </c>
      <c r="G87" s="42">
        <f t="shared" si="2"/>
        <v>0.73</v>
      </c>
      <c r="H87" s="42">
        <f t="shared" si="3"/>
        <v>1</v>
      </c>
    </row>
    <row r="88" spans="1:8" ht="25.5" customHeight="1" hidden="1">
      <c r="A88" s="5"/>
      <c r="B88" s="4" t="s">
        <v>48</v>
      </c>
      <c r="C88" s="5"/>
      <c r="D88" s="39">
        <f>D89+D90+D91</f>
        <v>0</v>
      </c>
      <c r="E88" s="39">
        <f>E89+E90+E91</f>
        <v>0</v>
      </c>
      <c r="F88" s="39">
        <f>F89+F90+F91</f>
        <v>0</v>
      </c>
      <c r="G88" s="40" t="e">
        <f t="shared" si="2"/>
        <v>#DIV/0!</v>
      </c>
      <c r="H88" s="40" t="e">
        <f t="shared" si="3"/>
        <v>#DIV/0!</v>
      </c>
    </row>
    <row r="89" spans="1:9" s="31" customFormat="1" ht="30" customHeight="1" hidden="1">
      <c r="A89" s="14"/>
      <c r="B89" s="15" t="s">
        <v>49</v>
      </c>
      <c r="C89" s="14" t="s">
        <v>73</v>
      </c>
      <c r="D89" s="44">
        <v>0</v>
      </c>
      <c r="E89" s="44">
        <v>0</v>
      </c>
      <c r="F89" s="44">
        <v>0</v>
      </c>
      <c r="G89" s="40" t="e">
        <f t="shared" si="2"/>
        <v>#DIV/0!</v>
      </c>
      <c r="H89" s="40" t="e">
        <f t="shared" si="3"/>
        <v>#DIV/0!</v>
      </c>
      <c r="I89" s="32"/>
    </row>
    <row r="90" spans="1:9" s="31" customFormat="1" ht="106.5" customHeight="1" hidden="1">
      <c r="A90" s="14"/>
      <c r="B90" s="19" t="s">
        <v>0</v>
      </c>
      <c r="C90" s="14" t="s">
        <v>65</v>
      </c>
      <c r="D90" s="44">
        <v>0</v>
      </c>
      <c r="E90" s="44">
        <v>0</v>
      </c>
      <c r="F90" s="44">
        <v>0</v>
      </c>
      <c r="G90" s="40" t="e">
        <f t="shared" si="2"/>
        <v>#DIV/0!</v>
      </c>
      <c r="H90" s="40" t="e">
        <f t="shared" si="3"/>
        <v>#DIV/0!</v>
      </c>
      <c r="I90" s="32"/>
    </row>
    <row r="91" spans="1:9" s="31" customFormat="1" ht="91.5" customHeight="1" hidden="1">
      <c r="A91" s="14"/>
      <c r="B91" s="19" t="s">
        <v>1</v>
      </c>
      <c r="C91" s="14" t="s">
        <v>66</v>
      </c>
      <c r="D91" s="44">
        <v>0</v>
      </c>
      <c r="E91" s="44">
        <v>0</v>
      </c>
      <c r="F91" s="44">
        <v>0</v>
      </c>
      <c r="G91" s="40" t="e">
        <f t="shared" si="2"/>
        <v>#DIV/0!</v>
      </c>
      <c r="H91" s="40" t="e">
        <f t="shared" si="3"/>
        <v>#DIV/0!</v>
      </c>
      <c r="I91" s="32"/>
    </row>
    <row r="92" spans="1:8" ht="27" customHeight="1">
      <c r="A92" s="7"/>
      <c r="B92" s="4" t="s">
        <v>26</v>
      </c>
      <c r="C92" s="5"/>
      <c r="D92" s="39">
        <f>D35+D45+D51+D57+D82+D86+D88+D80+D84</f>
        <v>70768.2</v>
      </c>
      <c r="E92" s="39">
        <f>E35+E45+E51+E57+E82+E86+E88+E80+E84</f>
        <v>24006.3</v>
      </c>
      <c r="F92" s="39">
        <f>F35+F45+F51+F57+F82+F86+F88+F80+F84</f>
        <v>15849.3</v>
      </c>
      <c r="G92" s="40">
        <f t="shared" si="2"/>
        <v>0.2239607620371862</v>
      </c>
      <c r="H92" s="40">
        <f t="shared" si="3"/>
        <v>0.6602141937741343</v>
      </c>
    </row>
    <row r="93" spans="1:8" ht="16.5">
      <c r="A93" s="35"/>
      <c r="B93" s="6" t="s">
        <v>37</v>
      </c>
      <c r="C93" s="7"/>
      <c r="D93" s="46">
        <f>D88</f>
        <v>0</v>
      </c>
      <c r="E93" s="46">
        <f>E88</f>
        <v>0</v>
      </c>
      <c r="F93" s="46">
        <f>F88</f>
        <v>0</v>
      </c>
      <c r="G93" s="42">
        <v>0</v>
      </c>
      <c r="H93" s="42">
        <v>0</v>
      </c>
    </row>
    <row r="96" spans="2:6" ht="16.5">
      <c r="B96" s="20" t="s">
        <v>157</v>
      </c>
      <c r="F96" s="36">
        <v>3699.7</v>
      </c>
    </row>
    <row r="98" ht="16.5" hidden="1">
      <c r="B98" s="20" t="s">
        <v>38</v>
      </c>
    </row>
    <row r="99" ht="16.5" hidden="1">
      <c r="B99" s="20" t="s">
        <v>39</v>
      </c>
    </row>
    <row r="100" ht="16.5" hidden="1"/>
    <row r="101" ht="16.5" hidden="1">
      <c r="B101" s="20" t="s">
        <v>40</v>
      </c>
    </row>
    <row r="102" ht="16.5" hidden="1">
      <c r="B102" s="20" t="s">
        <v>41</v>
      </c>
    </row>
    <row r="103" ht="16.5" hidden="1"/>
    <row r="104" ht="16.5" hidden="1">
      <c r="B104" s="20" t="s">
        <v>42</v>
      </c>
    </row>
    <row r="105" ht="16.5" hidden="1">
      <c r="B105" s="20" t="s">
        <v>43</v>
      </c>
    </row>
    <row r="106" ht="16.5" hidden="1"/>
    <row r="107" ht="16.5" hidden="1">
      <c r="B107" s="20" t="s">
        <v>44</v>
      </c>
    </row>
    <row r="108" ht="16.5" hidden="1">
      <c r="B108" s="20" t="s">
        <v>45</v>
      </c>
    </row>
    <row r="109" ht="16.5" hidden="1"/>
    <row r="111" spans="2:8" ht="16.5">
      <c r="B111" s="20" t="s">
        <v>46</v>
      </c>
      <c r="E111" s="37"/>
      <c r="F111" s="37">
        <f>F96+F29-F92</f>
        <v>3276.5999999999985</v>
      </c>
      <c r="H111" s="37"/>
    </row>
    <row r="112" spans="5:8" ht="16.5">
      <c r="E112" s="37"/>
      <c r="F112" s="37"/>
      <c r="H112" s="37"/>
    </row>
    <row r="113" spans="2:10" ht="16.5">
      <c r="B113" s="57" t="s">
        <v>159</v>
      </c>
      <c r="C113" s="57"/>
      <c r="D113" s="57"/>
      <c r="E113" s="57"/>
      <c r="F113" s="57"/>
      <c r="G113" s="57"/>
      <c r="H113" s="57"/>
      <c r="I113" s="57"/>
      <c r="J113" s="57"/>
    </row>
    <row r="114" spans="2:10" ht="16.5">
      <c r="B114" s="57"/>
      <c r="C114" s="57"/>
      <c r="D114" s="57"/>
      <c r="E114" s="57"/>
      <c r="F114" s="57"/>
      <c r="G114" s="57"/>
      <c r="H114" s="57"/>
      <c r="I114" s="57"/>
      <c r="J114" s="57"/>
    </row>
  </sheetData>
  <sheetProtection/>
  <mergeCells count="18">
    <mergeCell ref="B113:J114"/>
    <mergeCell ref="A31:H31"/>
    <mergeCell ref="F32:F33"/>
    <mergeCell ref="H3:H4"/>
    <mergeCell ref="B3:B4"/>
    <mergeCell ref="D3:D4"/>
    <mergeCell ref="E3:E4"/>
    <mergeCell ref="F3:F4"/>
    <mergeCell ref="D1:H1"/>
    <mergeCell ref="A32:A33"/>
    <mergeCell ref="B32:B33"/>
    <mergeCell ref="D32:D33"/>
    <mergeCell ref="H32:H33"/>
    <mergeCell ref="E32:E33"/>
    <mergeCell ref="C32:C33"/>
    <mergeCell ref="A2:H2"/>
    <mergeCell ref="G3:G4"/>
    <mergeCell ref="G32:G3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2017-04-20T06:10:20Z</cp:lastPrinted>
  <dcterms:created xsi:type="dcterms:W3CDTF">1996-10-08T23:32:33Z</dcterms:created>
  <dcterms:modified xsi:type="dcterms:W3CDTF">2017-04-20T06:11:24Z</dcterms:modified>
  <cp:category/>
  <cp:version/>
  <cp:contentType/>
  <cp:contentStatus/>
</cp:coreProperties>
</file>