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>
    <definedName name="_xlnm.Print_Area" localSheetId="0">'МР'!$A$1:$N$163</definedName>
  </definedNames>
  <calcPr fullCalcOnLoad="1"/>
</workbook>
</file>

<file path=xl/sharedStrings.xml><?xml version="1.0" encoding="utf-8"?>
<sst xmlns="http://schemas.openxmlformats.org/spreadsheetml/2006/main" count="275" uniqueCount="236">
  <si>
    <t>ДОХОДЫ</t>
  </si>
  <si>
    <t>Единый с/х налог</t>
  </si>
  <si>
    <t>Налог на имущество физ.лиц</t>
  </si>
  <si>
    <t>Земельный налог</t>
  </si>
  <si>
    <t>Арендная плата за земли</t>
  </si>
  <si>
    <t>Доходы от перечисления части прибыли</t>
  </si>
  <si>
    <t>Проч.дох.от исп. имущ. (наем)</t>
  </si>
  <si>
    <t>Штрафы от ГРОВД</t>
  </si>
  <si>
    <t xml:space="preserve">Невыясненные поступления </t>
  </si>
  <si>
    <t>Дотации</t>
  </si>
  <si>
    <t xml:space="preserve">Субвенции </t>
  </si>
  <si>
    <t>Субсидии</t>
  </si>
  <si>
    <t>РАСХОДЫ</t>
  </si>
  <si>
    <t>ОБЩЕГОСУДАРСТВЕННЫЕ ВОПРОСЫ</t>
  </si>
  <si>
    <t>Администрация МР</t>
  </si>
  <si>
    <t>Другие общегосударственные вопросы, в т.ч.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</si>
  <si>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</si>
  <si>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</si>
  <si>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</si>
  <si>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</si>
  <si>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</si>
  <si>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0700</t>
  </si>
  <si>
    <t>ОБРАЗОВАНИЕ</t>
  </si>
  <si>
    <t>0701</t>
  </si>
  <si>
    <t>0702</t>
  </si>
  <si>
    <t>0707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</si>
  <si>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</si>
  <si>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</si>
  <si>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</si>
  <si>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</si>
  <si>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</si>
  <si>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</si>
  <si>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</si>
  <si>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</si>
  <si>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</si>
  <si>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</si>
  <si>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</si>
  <si>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</si>
  <si>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</si>
  <si>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</si>
  <si>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0102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</si>
  <si>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</si>
  <si>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</si>
  <si>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</si>
  <si>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</si>
  <si>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</si>
  <si>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</si>
  <si>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</si>
  <si>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</si>
  <si>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</si>
  <si>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</si>
  <si>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</si>
  <si>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</si>
  <si>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</si>
  <si>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</si>
  <si>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</si>
  <si>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</si>
  <si>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</si>
  <si>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</si>
  <si>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</si>
  <si>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</si>
  <si>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</si>
  <si>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Госпошлина</t>
  </si>
  <si>
    <t>в том числе собственные доходы</t>
  </si>
  <si>
    <t>Другие вопросы в области культуры, в том числе: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</si>
  <si>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</si>
  <si>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</si>
  <si>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</si>
  <si>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</si>
  <si>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</si>
  <si>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</si>
  <si>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</si>
  <si>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</si>
  <si>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</si>
  <si>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</si>
  <si>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</si>
  <si>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</si>
  <si>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</si>
  <si>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</si>
  <si>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</si>
  <si>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</si>
  <si>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</si>
  <si>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</si>
  <si>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</si>
  <si>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</si>
  <si>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</si>
  <si>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КУЛЬТУРА И КИНЕМАТОГРАФИЯ</t>
  </si>
  <si>
    <t>Возврат остатков субсидий, субвенций и иных (219 + 218 коды)</t>
  </si>
  <si>
    <t>0314</t>
  </si>
  <si>
    <t>раздел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</si>
  <si>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</si>
  <si>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</si>
  <si>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</si>
  <si>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</si>
  <si>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</si>
  <si>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</si>
  <si>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</si>
  <si>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</si>
  <si>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</si>
  <si>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</si>
  <si>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Предоставление гражданам субсидий на оплату жилого помещения и коммунальных услуг за счет средств областного бюджета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</si>
  <si>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</si>
  <si>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</si>
  <si>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</si>
  <si>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Дорожное хозяйство(дорожные фонды), в том числе: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</si>
  <si>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</si>
  <si>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</si>
  <si>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</si>
  <si>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</si>
  <si>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</si>
  <si>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</si>
  <si>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</si>
  <si>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</si>
  <si>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</si>
  <si>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</si>
  <si>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</si>
  <si>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</si>
  <si>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</si>
  <si>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</si>
  <si>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</si>
  <si>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</si>
  <si>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9148600</t>
  </si>
  <si>
    <t>Акцизы на нефтепродукты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</si>
  <si>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</si>
  <si>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</si>
  <si>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</si>
  <si>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</si>
  <si>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</si>
  <si>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</si>
  <si>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</si>
  <si>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</si>
  <si>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</si>
  <si>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</si>
  <si>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</si>
  <si>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</si>
  <si>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</si>
  <si>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</si>
  <si>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6215020, 6205020</t>
  </si>
  <si>
    <t>Молодежная политика и оздоровление детей</t>
  </si>
  <si>
    <t>перечисление остатков субсидий бюджетного учреждения 2014 года</t>
  </si>
  <si>
    <t>Расходы по исполнительным листам</t>
  </si>
  <si>
    <t>9910008510</t>
  </si>
  <si>
    <t>75301G0800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</si>
  <si>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</si>
  <si>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</si>
  <si>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</si>
  <si>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</si>
  <si>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</si>
  <si>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</si>
  <si>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</si>
  <si>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</si>
  <si>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</si>
  <si>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</si>
  <si>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</si>
  <si>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</si>
  <si>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</si>
  <si>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</si>
  <si>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</si>
  <si>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</si>
  <si>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</si>
  <si>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</si>
  <si>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судебные издержки и исполнение судебных решений 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</si>
  <si>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</si>
  <si>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</si>
  <si>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</si>
  <si>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</si>
  <si>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</si>
  <si>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Мероприятия государственной программы Российской Федерации «Доступная среда» на 2011-2020 годы</t>
  </si>
  <si>
    <t>Софинансирование мероприятия государственной программы Российской Федерации «Доступная среда» на 2011-2020 годы (местный бюджет)</t>
  </si>
  <si>
    <t>82001..270  04.35.01</t>
  </si>
  <si>
    <t>82001…270  01.00.00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</si>
  <si>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</si>
  <si>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"Разработка правил землепользования и застройки  территории Шило - Голицынского МО, за исключением с. Шило - Голицыно"</t>
  </si>
  <si>
    <t>Основное мероприятие "Разработка правил землепользования и застройки территории Салтыковского МО, за исключением с. Салтыковка"</t>
  </si>
  <si>
    <t>Основное мероприятие "Разработка правил землепользования и застройки территории Макаровского МО, за исключением с. Макарово"</t>
  </si>
  <si>
    <t>Основное мероприятие "Разработка правил землепользования и застройки  территории Краснозвездинского МО, за исключением с. Красная Звезда"</t>
  </si>
  <si>
    <t>Основное мероприятие "Разработка правил землепользования и застройки  территории Октябрьского МО, за исключением п. Темп"</t>
  </si>
  <si>
    <t>Основное мероприятие "Разработка правил землепользования и застройки  территории Урусовского МО, за исключением п. Ртищевский"</t>
  </si>
  <si>
    <t>Основное мероприятие " Приобретение оборудования и программного обеспечения для ведения информационной системы обеспечения градостроительной деятельности"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</si>
  <si>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</si>
  <si>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77008L064А</t>
  </si>
  <si>
    <t>95101005110</t>
  </si>
  <si>
    <t>Подпрограмма "Градостроительное планирование развития территорий поселений Ртищевского муниципального района на 2014 - 2016 годы"                                              Основное мероприятие "Модернизация объектов водоснабжения и водоотведения" за счет полномочий, в том числе:</t>
  </si>
  <si>
    <t>7240100И80</t>
  </si>
  <si>
    <t>Выполнение работ по капитальному ремонту водозаборной скважины в пос.Стройиндустрия Ртищевского района Саратовской области</t>
  </si>
  <si>
    <t>Реализация основного мероприятия</t>
  </si>
  <si>
    <t>72401V0000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</si>
  <si>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</si>
  <si>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</si>
  <si>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</si>
  <si>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</si>
  <si>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</si>
  <si>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Сельское хозяйство и рыболовство</t>
  </si>
  <si>
    <t>Транспорт</t>
  </si>
  <si>
    <t>Патент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</si>
  <si>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</si>
  <si>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</si>
  <si>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</si>
  <si>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</si>
  <si>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75303G0800</t>
  </si>
  <si>
    <t>72101V0000</t>
  </si>
  <si>
    <t>72102V00000</t>
  </si>
  <si>
    <t>72105V00000</t>
  </si>
  <si>
    <t>72106V00000</t>
  </si>
  <si>
    <t>72104V00000</t>
  </si>
  <si>
    <t>72103V00000</t>
  </si>
  <si>
    <t>72107V00000</t>
  </si>
  <si>
    <t>9400006800</t>
  </si>
  <si>
    <t>Иные мероприятия в области управления муниципальным имуществом</t>
  </si>
  <si>
    <t>7240100И10</t>
  </si>
  <si>
    <t>Выполнение работ по капитальному ремонту водопровода и башни Рожновского в с.Сланцы Ртищевского района Саратовской области</t>
  </si>
  <si>
    <t>7240100Р60</t>
  </si>
  <si>
    <t>Выполнение работ по капитальному ремонту водозаборной скважины в п. Темп Ртищевского района Саратовской области</t>
  </si>
  <si>
    <t>7240100Р50</t>
  </si>
  <si>
    <t>Приобретение материалов для организации водоснабжения в Урусовском муниципальном образовании</t>
  </si>
  <si>
    <t>7240200740</t>
  </si>
  <si>
    <t>Техническое обслуживание систем газораспределения и газопотребления</t>
  </si>
  <si>
    <t>Сведения 
об исполнении бюджета Ртищевского муниципального района 
за 1 квартал 2017 года</t>
  </si>
  <si>
    <t>Уточненные годовые плановые назначения, тыс. рублей</t>
  </si>
  <si>
    <t>Уточненные квартальные плановые назначения, тыс. рублей</t>
  </si>
  <si>
    <t>Исполнено, тыс. рублей</t>
  </si>
  <si>
    <t>Процент  исполнения к уточненному годовому плану, %</t>
  </si>
  <si>
    <t>Процент  исполнения к уточненному квартальному плану, %</t>
  </si>
  <si>
    <t>Налог на доходы физических лиц</t>
  </si>
  <si>
    <t>Единый налог на вмененный доход</t>
  </si>
  <si>
    <t>Доходы от сдачи в аренду  имущества</t>
  </si>
  <si>
    <t>Плата за негативное воздействие на окружающую среду</t>
  </si>
  <si>
    <t>Доходы от оказания платных услуг (компенсация затрат)</t>
  </si>
  <si>
    <t xml:space="preserve">Доходы от продажи имущества и земельных участков, находящихся в муниципальной собственности </t>
  </si>
  <si>
    <t>Штрафы, санкции, возмещение ущерба, в том числе:</t>
  </si>
  <si>
    <t>ИТОГО ДОХОДОВ</t>
  </si>
  <si>
    <t>Остатки на начало года</t>
  </si>
  <si>
    <t>Приложение № 1
к распоряжению администрации                                                   Ртищевского  муниципального района 
 от 20 апреля 2017 года № 268-р</t>
  </si>
  <si>
    <t xml:space="preserve">Верно: начальник отдела делопроизводства                         </t>
  </si>
  <si>
    <t>администрации муниципального района</t>
  </si>
  <si>
    <t>Ю.А. Малюгина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</si>
</sst>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4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185" fontId="2" fillId="33" borderId="10" xfId="0" applyNumberFormat="1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11" xfId="54" applyNumberFormat="1" applyFont="1" applyFill="1" applyBorder="1" applyAlignment="1" applyProtection="1">
      <alignment horizontal="left" vertical="center" wrapText="1"/>
      <protection hidden="1"/>
    </xf>
    <xf numFmtId="49" fontId="1" fillId="33" borderId="12" xfId="54" applyNumberFormat="1" applyFont="1" applyFill="1" applyBorder="1" applyAlignment="1" applyProtection="1">
      <alignment horizontal="left" vertical="center" wrapText="1"/>
      <protection hidden="1"/>
    </xf>
    <xf numFmtId="185" fontId="1" fillId="33" borderId="10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Fill="1" applyBorder="1" applyAlignment="1">
      <alignment horizontal="left" vertical="top" wrapText="1"/>
    </xf>
    <xf numFmtId="9" fontId="1" fillId="0" borderId="13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185" fontId="3" fillId="33" borderId="10" xfId="0" applyNumberFormat="1" applyFont="1" applyFill="1" applyBorder="1" applyAlignment="1">
      <alignment horizontal="center" vertical="center" wrapText="1"/>
    </xf>
    <xf numFmtId="9" fontId="4" fillId="0" borderId="13" xfId="0" applyNumberFormat="1" applyFont="1" applyFill="1" applyBorder="1" applyAlignment="1">
      <alignment horizontal="left" vertical="top" wrapText="1"/>
    </xf>
    <xf numFmtId="9" fontId="4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center" wrapText="1"/>
    </xf>
    <xf numFmtId="195" fontId="3" fillId="33" borderId="10" xfId="52" applyNumberFormat="1" applyFont="1" applyFill="1" applyBorder="1" applyAlignment="1" applyProtection="1">
      <alignment vertical="center" wrapText="1"/>
      <protection hidden="1"/>
    </xf>
    <xf numFmtId="49" fontId="3" fillId="33" borderId="10" xfId="52" applyNumberFormat="1" applyFont="1" applyFill="1" applyBorder="1" applyAlignment="1" applyProtection="1">
      <alignment vertical="center" wrapText="1"/>
      <protection hidden="1"/>
    </xf>
    <xf numFmtId="9" fontId="2" fillId="0" borderId="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95" fontId="3" fillId="33" borderId="10" xfId="52" applyNumberFormat="1" applyFont="1" applyFill="1" applyBorder="1" applyAlignment="1" applyProtection="1">
      <alignment wrapText="1"/>
      <protection hidden="1"/>
    </xf>
    <xf numFmtId="49" fontId="3" fillId="33" borderId="10" xfId="52" applyNumberFormat="1" applyFont="1" applyFill="1" applyBorder="1" applyAlignment="1" applyProtection="1">
      <alignment wrapText="1"/>
      <protection hidden="1"/>
    </xf>
    <xf numFmtId="9" fontId="4" fillId="0" borderId="0" xfId="0" applyNumberFormat="1" applyFont="1" applyFill="1" applyBorder="1" applyAlignment="1">
      <alignment horizontal="left" vertical="center" wrapText="1"/>
    </xf>
    <xf numFmtId="195" fontId="2" fillId="33" borderId="10" xfId="52" applyNumberFormat="1" applyFont="1" applyFill="1" applyBorder="1" applyAlignment="1" applyProtection="1">
      <alignment vertical="center" wrapText="1"/>
      <protection hidden="1"/>
    </xf>
    <xf numFmtId="49" fontId="2" fillId="33" borderId="10" xfId="52" applyNumberFormat="1" applyFont="1" applyFill="1" applyBorder="1" applyAlignment="1" applyProtection="1">
      <alignment vertical="center" wrapText="1"/>
      <protection hidden="1"/>
    </xf>
    <xf numFmtId="9" fontId="1" fillId="0" borderId="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49" fontId="2" fillId="33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200" fontId="2" fillId="33" borderId="0" xfId="0" applyNumberFormat="1" applyFont="1" applyFill="1" applyAlignment="1">
      <alignment horizontal="center" vertical="center"/>
    </xf>
    <xf numFmtId="185" fontId="2" fillId="33" borderId="0" xfId="0" applyNumberFormat="1" applyFont="1" applyFill="1" applyAlignment="1">
      <alignment horizontal="center" vertical="center"/>
    </xf>
    <xf numFmtId="185" fontId="2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5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/>
    </xf>
    <xf numFmtId="9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9" fontId="3" fillId="33" borderId="10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left" vertical="center" wrapText="1"/>
    </xf>
    <xf numFmtId="49" fontId="1" fillId="33" borderId="16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9"/>
  <sheetViews>
    <sheetView tabSelected="1" view="pageBreakPreview" zoomScaleNormal="85" zoomScaleSheetLayoutView="100" workbookViewId="0" topLeftCell="B121">
      <selection activeCell="D161" sqref="D161"/>
    </sheetView>
  </sheetViews>
  <sheetFormatPr defaultColWidth="9.140625" defaultRowHeight="12.75"/>
  <cols>
    <col min="1" max="1" width="6.57421875" style="41" hidden="1" customWidth="1"/>
    <col min="2" max="2" width="57.140625" style="41" customWidth="1"/>
    <col min="3" max="3" width="15.7109375" style="42" hidden="1" customWidth="1"/>
    <col min="4" max="4" width="15.421875" style="45" customWidth="1"/>
    <col min="5" max="5" width="15.7109375" style="45" customWidth="1"/>
    <col min="6" max="6" width="15.28125" style="45" customWidth="1"/>
    <col min="7" max="7" width="15.421875" style="45" customWidth="1"/>
    <col min="8" max="8" width="16.57421875" style="45" customWidth="1"/>
    <col min="9" max="9" width="12.57421875" style="46" customWidth="1"/>
    <col min="10" max="10" width="14.57421875" style="46" customWidth="1"/>
    <col min="11" max="11" width="7.140625" style="46" customWidth="1"/>
    <col min="12" max="12" width="17.57421875" style="46" customWidth="1"/>
    <col min="13" max="16384" width="9.140625" style="46" customWidth="1"/>
  </cols>
  <sheetData>
    <row r="1" spans="4:8" ht="103.5" customHeight="1">
      <c r="D1" s="74" t="s">
        <v>232</v>
      </c>
      <c r="E1" s="74"/>
      <c r="F1" s="74"/>
      <c r="G1" s="74"/>
      <c r="H1" s="74"/>
    </row>
    <row r="2" spans="1:9" ht="48.75" customHeight="1">
      <c r="A2" s="68" t="s">
        <v>217</v>
      </c>
      <c r="B2" s="68"/>
      <c r="C2" s="68"/>
      <c r="D2" s="68"/>
      <c r="E2" s="68"/>
      <c r="F2" s="68"/>
      <c r="G2" s="68"/>
      <c r="H2" s="68"/>
      <c r="I2" s="50"/>
    </row>
    <row r="3" spans="1:9" ht="87.75" customHeight="1">
      <c r="A3" s="80"/>
      <c r="B3" s="72" t="s">
        <v>0</v>
      </c>
      <c r="C3" s="75" t="s">
        <v>90</v>
      </c>
      <c r="D3" s="73" t="s">
        <v>218</v>
      </c>
      <c r="E3" s="70" t="s">
        <v>219</v>
      </c>
      <c r="F3" s="73" t="s">
        <v>220</v>
      </c>
      <c r="G3" s="73" t="s">
        <v>221</v>
      </c>
      <c r="H3" s="70" t="s">
        <v>222</v>
      </c>
      <c r="I3" s="1"/>
    </row>
    <row r="4" spans="1:9" ht="60.75" customHeight="1">
      <c r="A4" s="80"/>
      <c r="B4" s="72"/>
      <c r="C4" s="76"/>
      <c r="D4" s="73"/>
      <c r="E4" s="71"/>
      <c r="F4" s="73"/>
      <c r="G4" s="73"/>
      <c r="H4" s="71"/>
      <c r="I4" s="1"/>
    </row>
    <row r="5" spans="1:9" ht="18.75" customHeight="1">
      <c r="A5" s="51"/>
      <c r="B5" s="60">
        <v>1</v>
      </c>
      <c r="C5" s="62"/>
      <c r="D5" s="60">
        <v>2</v>
      </c>
      <c r="E5" s="61">
        <v>3</v>
      </c>
      <c r="F5" s="60">
        <v>4</v>
      </c>
      <c r="G5" s="60">
        <v>5</v>
      </c>
      <c r="H5" s="61">
        <v>6</v>
      </c>
      <c r="I5" s="1"/>
    </row>
    <row r="6" spans="1:9" s="65" customFormat="1" ht="24" customHeight="1">
      <c r="A6" s="63"/>
      <c r="B6" s="7" t="s">
        <v>51</v>
      </c>
      <c r="C6" s="8"/>
      <c r="D6" s="11">
        <f>D7+D8+D9+D10+D11+D12+D13+D14+D15+D16+D17+D18+D19+D20+D21+D22+D23+D25</f>
        <v>168170.5</v>
      </c>
      <c r="E6" s="11">
        <f>E7+E8+E9+E10+E11+E12+E13+E14+E15+E16+E17+E18+E19+E20+E21+E22+E23+E25</f>
        <v>36575.3</v>
      </c>
      <c r="F6" s="11">
        <f>F7+F8+F9+F10+F11+F12+F13+F14+F15+F16+F17+F18+F19+F20+F21+F22+F23+F25</f>
        <v>45084.399999999994</v>
      </c>
      <c r="G6" s="64">
        <f>F6/D6</f>
        <v>0.26808744696602554</v>
      </c>
      <c r="H6" s="64">
        <f>F6/E6</f>
        <v>1.2326460753568662</v>
      </c>
      <c r="I6" s="19"/>
    </row>
    <row r="7" spans="1:9" ht="16.5">
      <c r="A7" s="51"/>
      <c r="B7" s="66" t="s">
        <v>223</v>
      </c>
      <c r="C7" s="3"/>
      <c r="D7" s="4">
        <v>108614.8</v>
      </c>
      <c r="E7" s="4">
        <v>23513.5</v>
      </c>
      <c r="F7" s="4">
        <v>24667.3</v>
      </c>
      <c r="G7" s="5">
        <f aca="true" t="shared" si="0" ref="G7:G37">F7/D7</f>
        <v>0.22710809208321517</v>
      </c>
      <c r="H7" s="5">
        <f aca="true" t="shared" si="1" ref="H7:H37">F7/E7</f>
        <v>1.0490696833733812</v>
      </c>
      <c r="I7" s="6"/>
    </row>
    <row r="8" spans="1:9" ht="16.5">
      <c r="A8" s="51"/>
      <c r="B8" s="66" t="s">
        <v>224</v>
      </c>
      <c r="C8" s="3"/>
      <c r="D8" s="4">
        <v>19000</v>
      </c>
      <c r="E8" s="4">
        <v>4700</v>
      </c>
      <c r="F8" s="4">
        <v>4173.8</v>
      </c>
      <c r="G8" s="5">
        <f t="shared" si="0"/>
        <v>0.21967368421052633</v>
      </c>
      <c r="H8" s="5">
        <f t="shared" si="1"/>
        <v>0.8880425531914894</v>
      </c>
      <c r="I8" s="6"/>
    </row>
    <row r="9" spans="1:9" ht="16.5">
      <c r="A9" s="51"/>
      <c r="B9" s="2" t="s">
        <v>1</v>
      </c>
      <c r="C9" s="3"/>
      <c r="D9" s="4">
        <v>6481</v>
      </c>
      <c r="E9" s="4">
        <v>2000</v>
      </c>
      <c r="F9" s="4">
        <v>7372.9</v>
      </c>
      <c r="G9" s="5">
        <f t="shared" si="0"/>
        <v>1.1376176515969758</v>
      </c>
      <c r="H9" s="5">
        <f t="shared" si="1"/>
        <v>3.68645</v>
      </c>
      <c r="I9" s="6"/>
    </row>
    <row r="10" spans="1:9" ht="16.5" hidden="1">
      <c r="A10" s="51"/>
      <c r="B10" s="2" t="s">
        <v>2</v>
      </c>
      <c r="C10" s="3"/>
      <c r="D10" s="4">
        <v>0</v>
      </c>
      <c r="E10" s="4">
        <v>0</v>
      </c>
      <c r="F10" s="4">
        <v>0</v>
      </c>
      <c r="G10" s="5">
        <v>0</v>
      </c>
      <c r="H10" s="5">
        <v>0</v>
      </c>
      <c r="I10" s="6"/>
    </row>
    <row r="11" spans="1:9" ht="16.5">
      <c r="A11" s="51"/>
      <c r="B11" s="2" t="s">
        <v>122</v>
      </c>
      <c r="C11" s="3"/>
      <c r="D11" s="4">
        <v>23137.5</v>
      </c>
      <c r="E11" s="4">
        <v>4000</v>
      </c>
      <c r="F11" s="4">
        <v>4917.5</v>
      </c>
      <c r="G11" s="5">
        <f t="shared" si="0"/>
        <v>0.21253376553214479</v>
      </c>
      <c r="H11" s="5">
        <f t="shared" si="1"/>
        <v>1.229375</v>
      </c>
      <c r="I11" s="6"/>
    </row>
    <row r="12" spans="1:9" ht="16.5">
      <c r="A12" s="51"/>
      <c r="B12" s="2" t="s">
        <v>3</v>
      </c>
      <c r="C12" s="3"/>
      <c r="D12" s="4">
        <v>0</v>
      </c>
      <c r="E12" s="4">
        <v>0</v>
      </c>
      <c r="F12" s="4">
        <v>0</v>
      </c>
      <c r="G12" s="5">
        <v>0</v>
      </c>
      <c r="H12" s="5">
        <v>0</v>
      </c>
      <c r="I12" s="6"/>
    </row>
    <row r="13" spans="1:9" ht="16.5">
      <c r="A13" s="51"/>
      <c r="B13" s="2" t="s">
        <v>62</v>
      </c>
      <c r="C13" s="3"/>
      <c r="D13" s="4">
        <v>3916</v>
      </c>
      <c r="E13" s="4">
        <v>616</v>
      </c>
      <c r="F13" s="4">
        <v>548.7</v>
      </c>
      <c r="G13" s="5">
        <f t="shared" si="0"/>
        <v>0.14011746680286008</v>
      </c>
      <c r="H13" s="5">
        <f t="shared" si="1"/>
        <v>0.8907467532467533</v>
      </c>
      <c r="I13" s="6"/>
    </row>
    <row r="14" spans="1:9" ht="16.5">
      <c r="A14" s="51"/>
      <c r="B14" s="2" t="s">
        <v>194</v>
      </c>
      <c r="C14" s="3"/>
      <c r="D14" s="4">
        <v>34</v>
      </c>
      <c r="E14" s="4">
        <v>34</v>
      </c>
      <c r="F14" s="4">
        <v>34</v>
      </c>
      <c r="G14" s="5">
        <f t="shared" si="0"/>
        <v>1</v>
      </c>
      <c r="H14" s="5">
        <f t="shared" si="1"/>
        <v>1</v>
      </c>
      <c r="I14" s="6"/>
    </row>
    <row r="15" spans="1:9" ht="16.5">
      <c r="A15" s="51"/>
      <c r="B15" s="2" t="s">
        <v>4</v>
      </c>
      <c r="C15" s="3"/>
      <c r="D15" s="4">
        <v>4100</v>
      </c>
      <c r="E15" s="4">
        <v>750</v>
      </c>
      <c r="F15" s="4">
        <v>1175.1</v>
      </c>
      <c r="G15" s="5">
        <f t="shared" si="0"/>
        <v>0.28660975609756095</v>
      </c>
      <c r="H15" s="5">
        <f t="shared" si="1"/>
        <v>1.5668</v>
      </c>
      <c r="I15" s="6"/>
    </row>
    <row r="16" spans="1:9" ht="16.5">
      <c r="A16" s="51"/>
      <c r="B16" s="66" t="s">
        <v>225</v>
      </c>
      <c r="C16" s="3"/>
      <c r="D16" s="4">
        <v>500</v>
      </c>
      <c r="E16" s="4">
        <v>100</v>
      </c>
      <c r="F16" s="4">
        <v>132</v>
      </c>
      <c r="G16" s="5">
        <f t="shared" si="0"/>
        <v>0.264</v>
      </c>
      <c r="H16" s="5">
        <f t="shared" si="1"/>
        <v>1.32</v>
      </c>
      <c r="I16" s="6"/>
    </row>
    <row r="17" spans="1:9" ht="16.5" hidden="1">
      <c r="A17" s="51"/>
      <c r="B17" s="2" t="s">
        <v>5</v>
      </c>
      <c r="C17" s="3"/>
      <c r="D17" s="4">
        <v>0</v>
      </c>
      <c r="E17" s="4">
        <v>0</v>
      </c>
      <c r="F17" s="4">
        <v>0</v>
      </c>
      <c r="G17" s="5">
        <v>0</v>
      </c>
      <c r="H17" s="5">
        <v>0</v>
      </c>
      <c r="I17" s="6"/>
    </row>
    <row r="18" spans="1:9" ht="16.5" hidden="1">
      <c r="A18" s="51"/>
      <c r="B18" s="2" t="s">
        <v>6</v>
      </c>
      <c r="C18" s="3"/>
      <c r="D18" s="4">
        <v>0</v>
      </c>
      <c r="E18" s="4">
        <v>0</v>
      </c>
      <c r="F18" s="4">
        <v>0</v>
      </c>
      <c r="G18" s="5">
        <v>0</v>
      </c>
      <c r="H18" s="5">
        <v>0</v>
      </c>
      <c r="I18" s="6"/>
    </row>
    <row r="19" spans="1:9" ht="33">
      <c r="A19" s="51"/>
      <c r="B19" s="66" t="s">
        <v>226</v>
      </c>
      <c r="C19" s="3"/>
      <c r="D19" s="4">
        <v>716.7</v>
      </c>
      <c r="E19" s="4">
        <v>420</v>
      </c>
      <c r="F19" s="4">
        <v>422.6</v>
      </c>
      <c r="G19" s="5">
        <f t="shared" si="0"/>
        <v>0.5896469931631086</v>
      </c>
      <c r="H19" s="5">
        <f t="shared" si="1"/>
        <v>1.0061904761904763</v>
      </c>
      <c r="I19" s="6"/>
    </row>
    <row r="20" spans="1:9" ht="16.5" hidden="1">
      <c r="A20" s="51"/>
      <c r="B20" s="2"/>
      <c r="C20" s="3"/>
      <c r="D20" s="4">
        <v>0</v>
      </c>
      <c r="E20" s="4">
        <v>0</v>
      </c>
      <c r="F20" s="4"/>
      <c r="G20" s="5" t="e">
        <f t="shared" si="0"/>
        <v>#DIV/0!</v>
      </c>
      <c r="H20" s="5" t="e">
        <f t="shared" si="1"/>
        <v>#DIV/0!</v>
      </c>
      <c r="I20" s="6"/>
    </row>
    <row r="21" spans="1:9" ht="33">
      <c r="A21" s="51"/>
      <c r="B21" s="66" t="s">
        <v>227</v>
      </c>
      <c r="C21" s="3"/>
      <c r="D21" s="4">
        <v>50</v>
      </c>
      <c r="E21" s="4">
        <v>50</v>
      </c>
      <c r="F21" s="4">
        <v>43.3</v>
      </c>
      <c r="G21" s="5">
        <f t="shared" si="0"/>
        <v>0.866</v>
      </c>
      <c r="H21" s="5">
        <f t="shared" si="1"/>
        <v>0.866</v>
      </c>
      <c r="I21" s="6"/>
    </row>
    <row r="22" spans="1:9" ht="50.25">
      <c r="A22" s="51"/>
      <c r="B22" s="66" t="s">
        <v>228</v>
      </c>
      <c r="C22" s="3"/>
      <c r="D22" s="4">
        <v>200</v>
      </c>
      <c r="E22" s="4">
        <v>50</v>
      </c>
      <c r="F22" s="4">
        <v>333.6</v>
      </c>
      <c r="G22" s="5">
        <f t="shared" si="0"/>
        <v>1.6680000000000001</v>
      </c>
      <c r="H22" s="5">
        <f t="shared" si="1"/>
        <v>6.672000000000001</v>
      </c>
      <c r="I22" s="6"/>
    </row>
    <row r="23" spans="1:9" ht="33">
      <c r="A23" s="51"/>
      <c r="B23" s="66" t="s">
        <v>229</v>
      </c>
      <c r="C23" s="3"/>
      <c r="D23" s="4">
        <v>1420.5</v>
      </c>
      <c r="E23" s="4">
        <v>341.8</v>
      </c>
      <c r="F23" s="4">
        <v>1261.4</v>
      </c>
      <c r="G23" s="5">
        <f t="shared" si="0"/>
        <v>0.8879971840901092</v>
      </c>
      <c r="H23" s="5">
        <f t="shared" si="1"/>
        <v>3.6904622586307783</v>
      </c>
      <c r="I23" s="6"/>
    </row>
    <row r="24" spans="1:9" ht="16.5">
      <c r="A24" s="51"/>
      <c r="B24" s="66" t="s">
        <v>7</v>
      </c>
      <c r="C24" s="3"/>
      <c r="D24" s="4">
        <v>743</v>
      </c>
      <c r="E24" s="4">
        <v>183</v>
      </c>
      <c r="F24" s="4">
        <v>328.1</v>
      </c>
      <c r="G24" s="5">
        <f t="shared" si="0"/>
        <v>0.44158815612382235</v>
      </c>
      <c r="H24" s="5">
        <f t="shared" si="1"/>
        <v>1.792896174863388</v>
      </c>
      <c r="I24" s="6"/>
    </row>
    <row r="25" spans="1:9" ht="16.5">
      <c r="A25" s="51"/>
      <c r="B25" s="2" t="s">
        <v>8</v>
      </c>
      <c r="C25" s="3"/>
      <c r="D25" s="4">
        <v>0</v>
      </c>
      <c r="E25" s="4">
        <v>0</v>
      </c>
      <c r="F25" s="4">
        <v>2.2</v>
      </c>
      <c r="G25" s="5">
        <v>0</v>
      </c>
      <c r="H25" s="5">
        <v>0</v>
      </c>
      <c r="I25" s="6"/>
    </row>
    <row r="26" spans="1:9" ht="21.75" customHeight="1">
      <c r="A26" s="51"/>
      <c r="B26" s="7" t="s">
        <v>50</v>
      </c>
      <c r="C26" s="8"/>
      <c r="D26" s="4">
        <f>D27+D28+D29+D30+D31+D34+D35+D32+D33</f>
        <v>505243.8</v>
      </c>
      <c r="E26" s="4">
        <f>E27+E28+E29+E30+E31+E34+E35+E32+E33</f>
        <v>118302.1</v>
      </c>
      <c r="F26" s="4">
        <f>F27+F28+F29+F30+F31+F34+F35+F32+F33</f>
        <v>93976.09999999999</v>
      </c>
      <c r="G26" s="5">
        <f t="shared" si="0"/>
        <v>0.18600149076544828</v>
      </c>
      <c r="H26" s="5">
        <f t="shared" si="1"/>
        <v>0.7943738953070147</v>
      </c>
      <c r="I26" s="6"/>
    </row>
    <row r="27" spans="1:9" ht="16.5">
      <c r="A27" s="51"/>
      <c r="B27" s="2" t="s">
        <v>9</v>
      </c>
      <c r="C27" s="3"/>
      <c r="D27" s="4">
        <v>116001.5</v>
      </c>
      <c r="E27" s="4">
        <v>29000.3</v>
      </c>
      <c r="F27" s="4">
        <v>27549</v>
      </c>
      <c r="G27" s="5">
        <f t="shared" si="0"/>
        <v>0.23748830834084042</v>
      </c>
      <c r="H27" s="5">
        <f t="shared" si="1"/>
        <v>0.9499556901135505</v>
      </c>
      <c r="I27" s="6"/>
    </row>
    <row r="28" spans="1:9" ht="16.5">
      <c r="A28" s="51"/>
      <c r="B28" s="2" t="s">
        <v>10</v>
      </c>
      <c r="C28" s="3"/>
      <c r="D28" s="4">
        <v>351876.3</v>
      </c>
      <c r="E28" s="4">
        <v>87957.1</v>
      </c>
      <c r="F28" s="4">
        <v>66682.2</v>
      </c>
      <c r="G28" s="5">
        <f t="shared" si="0"/>
        <v>0.1895046639969785</v>
      </c>
      <c r="H28" s="5">
        <f t="shared" si="1"/>
        <v>0.7581218571326248</v>
      </c>
      <c r="I28" s="6"/>
    </row>
    <row r="29" spans="1:9" ht="16.5">
      <c r="A29" s="51"/>
      <c r="B29" s="2" t="s">
        <v>11</v>
      </c>
      <c r="C29" s="3"/>
      <c r="D29" s="4">
        <v>31252.3</v>
      </c>
      <c r="E29" s="4">
        <v>0</v>
      </c>
      <c r="F29" s="4">
        <v>0</v>
      </c>
      <c r="G29" s="5">
        <f t="shared" si="0"/>
        <v>0</v>
      </c>
      <c r="H29" s="5">
        <v>0</v>
      </c>
      <c r="I29" s="6"/>
    </row>
    <row r="30" spans="1:9" ht="29.25" customHeight="1" hidden="1">
      <c r="A30" s="51"/>
      <c r="B30" s="2" t="s">
        <v>108</v>
      </c>
      <c r="C30" s="3"/>
      <c r="D30" s="4">
        <v>0</v>
      </c>
      <c r="E30" s="4">
        <v>7.6</v>
      </c>
      <c r="F30" s="4">
        <v>0</v>
      </c>
      <c r="G30" s="5" t="e">
        <f t="shared" si="0"/>
        <v>#DIV/0!</v>
      </c>
      <c r="H30" s="5">
        <f t="shared" si="1"/>
        <v>0</v>
      </c>
      <c r="I30" s="6"/>
    </row>
    <row r="31" spans="1:9" ht="36.75" customHeight="1">
      <c r="A31" s="51"/>
      <c r="B31" s="7" t="s">
        <v>83</v>
      </c>
      <c r="C31" s="8"/>
      <c r="D31" s="4">
        <v>6368.8</v>
      </c>
      <c r="E31" s="4">
        <v>1592.2</v>
      </c>
      <c r="F31" s="4">
        <v>0</v>
      </c>
      <c r="G31" s="5">
        <f t="shared" si="0"/>
        <v>0</v>
      </c>
      <c r="H31" s="5">
        <f t="shared" si="1"/>
        <v>0</v>
      </c>
      <c r="I31" s="6"/>
    </row>
    <row r="32" spans="1:9" ht="34.5" customHeight="1" hidden="1">
      <c r="A32" s="51"/>
      <c r="B32" s="2" t="s">
        <v>108</v>
      </c>
      <c r="C32" s="8"/>
      <c r="D32" s="4">
        <v>0</v>
      </c>
      <c r="E32" s="4">
        <v>0</v>
      </c>
      <c r="F32" s="4">
        <v>0</v>
      </c>
      <c r="G32" s="5" t="e">
        <f t="shared" si="0"/>
        <v>#DIV/0!</v>
      </c>
      <c r="H32" s="5" t="e">
        <f t="shared" si="1"/>
        <v>#DIV/0!</v>
      </c>
      <c r="I32" s="6"/>
    </row>
    <row r="33" spans="1:9" ht="84" customHeight="1" hidden="1">
      <c r="A33" s="51"/>
      <c r="B33" s="2" t="s">
        <v>159</v>
      </c>
      <c r="C33" s="8"/>
      <c r="D33" s="4">
        <v>0</v>
      </c>
      <c r="E33" s="4">
        <v>0</v>
      </c>
      <c r="F33" s="4">
        <v>0</v>
      </c>
      <c r="G33" s="5" t="e">
        <f t="shared" si="0"/>
        <v>#DIV/0!</v>
      </c>
      <c r="H33" s="5" t="e">
        <f t="shared" si="1"/>
        <v>#DIV/0!</v>
      </c>
      <c r="I33" s="6"/>
    </row>
    <row r="34" spans="1:9" ht="17.25" customHeight="1" hidden="1">
      <c r="A34" s="51"/>
      <c r="B34" s="2" t="s">
        <v>139</v>
      </c>
      <c r="C34" s="3"/>
      <c r="D34" s="4">
        <v>0</v>
      </c>
      <c r="E34" s="4">
        <v>0</v>
      </c>
      <c r="F34" s="4">
        <v>0</v>
      </c>
      <c r="G34" s="5" t="e">
        <f t="shared" si="0"/>
        <v>#DIV/0!</v>
      </c>
      <c r="H34" s="5" t="e">
        <f t="shared" si="1"/>
        <v>#DIV/0!</v>
      </c>
      <c r="I34" s="6"/>
    </row>
    <row r="35" spans="1:9" ht="39" customHeight="1" thickBot="1">
      <c r="A35" s="51"/>
      <c r="B35" s="9" t="s">
        <v>87</v>
      </c>
      <c r="C35" s="10"/>
      <c r="D35" s="4">
        <v>-255.1</v>
      </c>
      <c r="E35" s="4">
        <v>-255.1</v>
      </c>
      <c r="F35" s="4">
        <v>-255.1</v>
      </c>
      <c r="G35" s="5">
        <f t="shared" si="0"/>
        <v>1</v>
      </c>
      <c r="H35" s="5">
        <f t="shared" si="1"/>
        <v>1</v>
      </c>
      <c r="I35" s="6"/>
    </row>
    <row r="36" spans="1:9" s="65" customFormat="1" ht="16.5">
      <c r="A36" s="63"/>
      <c r="B36" s="7" t="s">
        <v>230</v>
      </c>
      <c r="C36" s="8"/>
      <c r="D36" s="11">
        <f>D6+D26</f>
        <v>673414.3</v>
      </c>
      <c r="E36" s="11">
        <f>E6+E26</f>
        <v>154877.40000000002</v>
      </c>
      <c r="F36" s="11">
        <f>F6+F26</f>
        <v>139060.5</v>
      </c>
      <c r="G36" s="64">
        <f t="shared" si="0"/>
        <v>0.20650066385581653</v>
      </c>
      <c r="H36" s="64">
        <f t="shared" si="1"/>
        <v>0.8978747060578237</v>
      </c>
      <c r="I36" s="19"/>
    </row>
    <row r="37" spans="1:9" ht="16.5" hidden="1">
      <c r="A37" s="51"/>
      <c r="B37" s="2" t="s">
        <v>63</v>
      </c>
      <c r="C37" s="3"/>
      <c r="D37" s="4">
        <f>D6</f>
        <v>168170.5</v>
      </c>
      <c r="E37" s="4">
        <f>E6</f>
        <v>36575.3</v>
      </c>
      <c r="F37" s="4">
        <f>F6</f>
        <v>45084.399999999994</v>
      </c>
      <c r="G37" s="5">
        <f t="shared" si="0"/>
        <v>0.26808744696602554</v>
      </c>
      <c r="H37" s="5">
        <f t="shared" si="1"/>
        <v>1.2326460753568662</v>
      </c>
      <c r="I37" s="6"/>
    </row>
    <row r="38" spans="1:9" ht="16.5">
      <c r="A38" s="77"/>
      <c r="B38" s="78"/>
      <c r="C38" s="78"/>
      <c r="D38" s="78"/>
      <c r="E38" s="78"/>
      <c r="F38" s="78"/>
      <c r="G38" s="78"/>
      <c r="H38" s="79"/>
      <c r="I38" s="52"/>
    </row>
    <row r="39" spans="1:9" ht="54" customHeight="1">
      <c r="A39" s="69" t="s">
        <v>89</v>
      </c>
      <c r="B39" s="72" t="s">
        <v>12</v>
      </c>
      <c r="C39" s="75" t="s">
        <v>90</v>
      </c>
      <c r="D39" s="73" t="s">
        <v>218</v>
      </c>
      <c r="E39" s="70" t="s">
        <v>219</v>
      </c>
      <c r="F39" s="73" t="s">
        <v>220</v>
      </c>
      <c r="G39" s="73" t="s">
        <v>221</v>
      </c>
      <c r="H39" s="70" t="s">
        <v>222</v>
      </c>
      <c r="I39" s="1"/>
    </row>
    <row r="40" spans="1:9" ht="83.25" customHeight="1">
      <c r="A40" s="69"/>
      <c r="B40" s="72"/>
      <c r="C40" s="76"/>
      <c r="D40" s="73"/>
      <c r="E40" s="71"/>
      <c r="F40" s="73"/>
      <c r="G40" s="73"/>
      <c r="H40" s="71"/>
      <c r="I40" s="1"/>
    </row>
    <row r="41" spans="1:9" ht="18.75" customHeight="1">
      <c r="A41" s="2"/>
      <c r="B41" s="60">
        <v>1</v>
      </c>
      <c r="C41" s="62"/>
      <c r="D41" s="60">
        <v>2</v>
      </c>
      <c r="E41" s="61">
        <v>3</v>
      </c>
      <c r="F41" s="60">
        <v>4</v>
      </c>
      <c r="G41" s="60">
        <v>5</v>
      </c>
      <c r="H41" s="61">
        <v>6</v>
      </c>
      <c r="I41" s="1"/>
    </row>
    <row r="42" spans="1:9" ht="19.5" customHeight="1">
      <c r="A42" s="8" t="s">
        <v>39</v>
      </c>
      <c r="B42" s="7" t="s">
        <v>13</v>
      </c>
      <c r="C42" s="8"/>
      <c r="D42" s="11">
        <f>D44+D49+D50+D47+D48+D46+D43</f>
        <v>47364.100000000006</v>
      </c>
      <c r="E42" s="11">
        <f>E44+E49+E50+E47+E48+E46+E43</f>
        <v>13301.2</v>
      </c>
      <c r="F42" s="11">
        <f>F44+F49+F50+F47+F48+F46+F43</f>
        <v>10317.8</v>
      </c>
      <c r="G42" s="5">
        <f aca="true" t="shared" si="2" ref="G42:G117">F42/D42</f>
        <v>0.21784009407969324</v>
      </c>
      <c r="H42" s="5">
        <f>F42/E42</f>
        <v>0.7757044477190027</v>
      </c>
      <c r="I42" s="12"/>
    </row>
    <row r="43" spans="1:9" ht="36" customHeight="1">
      <c r="A43" s="3" t="s">
        <v>40</v>
      </c>
      <c r="B43" s="2" t="s">
        <v>160</v>
      </c>
      <c r="C43" s="3" t="s">
        <v>40</v>
      </c>
      <c r="D43" s="4">
        <v>1755</v>
      </c>
      <c r="E43" s="4">
        <v>452.1</v>
      </c>
      <c r="F43" s="4">
        <v>308.3</v>
      </c>
      <c r="G43" s="5">
        <f t="shared" si="2"/>
        <v>0.17566951566951566</v>
      </c>
      <c r="H43" s="5">
        <f aca="true" t="shared" si="3" ref="H43:H106">F43/E43</f>
        <v>0.6819287768192878</v>
      </c>
      <c r="I43" s="12"/>
    </row>
    <row r="44" spans="1:14" ht="54.75" customHeight="1">
      <c r="A44" s="3" t="s">
        <v>41</v>
      </c>
      <c r="B44" s="2" t="s">
        <v>91</v>
      </c>
      <c r="C44" s="3" t="s">
        <v>41</v>
      </c>
      <c r="D44" s="4">
        <f>D45</f>
        <v>23976.8</v>
      </c>
      <c r="E44" s="4">
        <f>E45</f>
        <v>6386.4</v>
      </c>
      <c r="F44" s="4">
        <f>F45</f>
        <v>5261.9</v>
      </c>
      <c r="G44" s="5">
        <f t="shared" si="2"/>
        <v>0.21945797604350872</v>
      </c>
      <c r="H44" s="5">
        <f t="shared" si="3"/>
        <v>0.8239227107603657</v>
      </c>
      <c r="I44" s="13"/>
      <c r="J44" s="82"/>
      <c r="K44" s="82"/>
      <c r="L44" s="81"/>
      <c r="M44" s="81"/>
      <c r="N44" s="81"/>
    </row>
    <row r="45" spans="1:14" s="56" customFormat="1" ht="16.5">
      <c r="A45" s="14"/>
      <c r="B45" s="15" t="s">
        <v>14</v>
      </c>
      <c r="C45" s="14" t="s">
        <v>41</v>
      </c>
      <c r="D45" s="16">
        <v>23976.8</v>
      </c>
      <c r="E45" s="16">
        <v>6386.4</v>
      </c>
      <c r="F45" s="16">
        <v>5261.9</v>
      </c>
      <c r="G45" s="67">
        <f t="shared" si="2"/>
        <v>0.21945797604350872</v>
      </c>
      <c r="H45" s="67">
        <f t="shared" si="3"/>
        <v>0.8239227107603657</v>
      </c>
      <c r="I45" s="17"/>
      <c r="J45" s="83"/>
      <c r="K45" s="83"/>
      <c r="L45" s="81"/>
      <c r="M45" s="81"/>
      <c r="N45" s="81"/>
    </row>
    <row r="46" spans="1:14" s="56" customFormat="1" ht="44.25" customHeight="1" hidden="1">
      <c r="A46" s="14" t="s">
        <v>131</v>
      </c>
      <c r="B46" s="2" t="s">
        <v>133</v>
      </c>
      <c r="C46" s="14" t="s">
        <v>132</v>
      </c>
      <c r="D46" s="16">
        <v>0</v>
      </c>
      <c r="E46" s="16">
        <v>0</v>
      </c>
      <c r="F46" s="16">
        <v>0</v>
      </c>
      <c r="G46" s="5" t="e">
        <f t="shared" si="2"/>
        <v>#DIV/0!</v>
      </c>
      <c r="H46" s="5" t="e">
        <f t="shared" si="3"/>
        <v>#DIV/0!</v>
      </c>
      <c r="I46" s="18"/>
      <c r="J46" s="55"/>
      <c r="K46" s="55"/>
      <c r="L46" s="54"/>
      <c r="M46" s="54"/>
      <c r="N46" s="54"/>
    </row>
    <row r="47" spans="1:14" ht="54.75" customHeight="1">
      <c r="A47" s="3" t="s">
        <v>42</v>
      </c>
      <c r="B47" s="2" t="s">
        <v>92</v>
      </c>
      <c r="C47" s="3" t="s">
        <v>42</v>
      </c>
      <c r="D47" s="4">
        <v>7181.3</v>
      </c>
      <c r="E47" s="4">
        <v>1927.6</v>
      </c>
      <c r="F47" s="4">
        <v>1354.5</v>
      </c>
      <c r="G47" s="5">
        <f t="shared" si="2"/>
        <v>0.1886148747441271</v>
      </c>
      <c r="H47" s="5">
        <f t="shared" si="3"/>
        <v>0.7026872795185723</v>
      </c>
      <c r="I47" s="19"/>
      <c r="J47" s="53"/>
      <c r="K47" s="53"/>
      <c r="L47" s="54"/>
      <c r="M47" s="54"/>
      <c r="N47" s="54"/>
    </row>
    <row r="48" spans="1:14" ht="30" customHeight="1" hidden="1">
      <c r="A48" s="3" t="s">
        <v>105</v>
      </c>
      <c r="B48" s="2" t="s">
        <v>106</v>
      </c>
      <c r="C48" s="3" t="s">
        <v>105</v>
      </c>
      <c r="D48" s="4">
        <v>0</v>
      </c>
      <c r="E48" s="4">
        <v>0</v>
      </c>
      <c r="F48" s="4">
        <v>0</v>
      </c>
      <c r="G48" s="5" t="e">
        <f t="shared" si="2"/>
        <v>#DIV/0!</v>
      </c>
      <c r="H48" s="5" t="e">
        <f t="shared" si="3"/>
        <v>#DIV/0!</v>
      </c>
      <c r="I48" s="19"/>
      <c r="J48" s="53"/>
      <c r="K48" s="53"/>
      <c r="L48" s="54"/>
      <c r="M48" s="54"/>
      <c r="N48" s="54"/>
    </row>
    <row r="49" spans="1:9" ht="17.25" customHeight="1">
      <c r="A49" s="3" t="s">
        <v>43</v>
      </c>
      <c r="B49" s="2" t="s">
        <v>93</v>
      </c>
      <c r="C49" s="3" t="s">
        <v>43</v>
      </c>
      <c r="D49" s="4">
        <v>500</v>
      </c>
      <c r="E49" s="4">
        <v>125</v>
      </c>
      <c r="F49" s="4">
        <v>0</v>
      </c>
      <c r="G49" s="5">
        <f t="shared" si="2"/>
        <v>0</v>
      </c>
      <c r="H49" s="5">
        <f t="shared" si="3"/>
        <v>0</v>
      </c>
      <c r="I49" s="19"/>
    </row>
    <row r="50" spans="1:9" ht="18" customHeight="1">
      <c r="A50" s="20" t="s">
        <v>67</v>
      </c>
      <c r="B50" s="21" t="s">
        <v>15</v>
      </c>
      <c r="C50" s="20"/>
      <c r="D50" s="4">
        <f>D51+D52+D53+D54+D55+D56</f>
        <v>13951</v>
      </c>
      <c r="E50" s="4">
        <f>E51+E52+E53+E54+E55+E56</f>
        <v>4410.1</v>
      </c>
      <c r="F50" s="4">
        <f>F51+F52+F53+F54+F55+F56</f>
        <v>3393.0999999999995</v>
      </c>
      <c r="G50" s="5">
        <f t="shared" si="2"/>
        <v>0.24321554010465196</v>
      </c>
      <c r="H50" s="5">
        <f t="shared" si="3"/>
        <v>0.7693929842860704</v>
      </c>
      <c r="I50" s="19"/>
    </row>
    <row r="51" spans="1:9" s="56" customFormat="1" ht="57.75" customHeight="1">
      <c r="A51" s="22"/>
      <c r="B51" s="23" t="s">
        <v>113</v>
      </c>
      <c r="C51" s="22" t="s">
        <v>114</v>
      </c>
      <c r="D51" s="16">
        <v>8090.8</v>
      </c>
      <c r="E51" s="16">
        <v>2774.2</v>
      </c>
      <c r="F51" s="16">
        <v>2412.7</v>
      </c>
      <c r="G51" s="67">
        <f t="shared" si="2"/>
        <v>0.2982028971177139</v>
      </c>
      <c r="H51" s="67">
        <f t="shared" si="3"/>
        <v>0.8696921635065965</v>
      </c>
      <c r="I51" s="18"/>
    </row>
    <row r="52" spans="1:9" s="56" customFormat="1" ht="16.5">
      <c r="A52" s="22"/>
      <c r="B52" s="23" t="s">
        <v>110</v>
      </c>
      <c r="C52" s="22" t="s">
        <v>111</v>
      </c>
      <c r="D52" s="16">
        <v>60</v>
      </c>
      <c r="E52" s="16">
        <v>17</v>
      </c>
      <c r="F52" s="16">
        <v>16.2</v>
      </c>
      <c r="G52" s="67">
        <f t="shared" si="2"/>
        <v>0.26999999999999996</v>
      </c>
      <c r="H52" s="67">
        <f t="shared" si="3"/>
        <v>0.9529411764705882</v>
      </c>
      <c r="I52" s="18"/>
    </row>
    <row r="53" spans="1:9" s="56" customFormat="1" ht="50.25">
      <c r="A53" s="22"/>
      <c r="B53" s="23" t="s">
        <v>109</v>
      </c>
      <c r="C53" s="22" t="s">
        <v>145</v>
      </c>
      <c r="D53" s="16">
        <v>115.2</v>
      </c>
      <c r="E53" s="16">
        <v>28.8</v>
      </c>
      <c r="F53" s="16">
        <v>0</v>
      </c>
      <c r="G53" s="67">
        <f t="shared" si="2"/>
        <v>0</v>
      </c>
      <c r="H53" s="67">
        <f t="shared" si="3"/>
        <v>0</v>
      </c>
      <c r="I53" s="18"/>
    </row>
    <row r="54" spans="1:9" s="56" customFormat="1" ht="16.5">
      <c r="A54" s="22"/>
      <c r="B54" s="23" t="s">
        <v>94</v>
      </c>
      <c r="C54" s="22" t="s">
        <v>112</v>
      </c>
      <c r="D54" s="16">
        <v>3934.9</v>
      </c>
      <c r="E54" s="16">
        <v>1115</v>
      </c>
      <c r="F54" s="16">
        <v>914.1</v>
      </c>
      <c r="G54" s="67">
        <f t="shared" si="2"/>
        <v>0.23230577651274492</v>
      </c>
      <c r="H54" s="67">
        <f t="shared" si="3"/>
        <v>0.8198206278026906</v>
      </c>
      <c r="I54" s="18"/>
    </row>
    <row r="55" spans="1:9" s="56" customFormat="1" ht="39" customHeight="1">
      <c r="A55" s="22"/>
      <c r="B55" s="23" t="s">
        <v>161</v>
      </c>
      <c r="C55" s="22" t="s">
        <v>144</v>
      </c>
      <c r="D55" s="16">
        <v>1750.1</v>
      </c>
      <c r="E55" s="16">
        <v>475.1</v>
      </c>
      <c r="F55" s="16">
        <v>50.1</v>
      </c>
      <c r="G55" s="67">
        <f t="shared" si="2"/>
        <v>0.028626935603679793</v>
      </c>
      <c r="H55" s="67">
        <f t="shared" si="3"/>
        <v>0.10545148389812671</v>
      </c>
      <c r="I55" s="18"/>
    </row>
    <row r="56" spans="1:9" s="56" customFormat="1" ht="24.75" customHeight="1" hidden="1">
      <c r="A56" s="22"/>
      <c r="B56" s="23" t="s">
        <v>143</v>
      </c>
      <c r="C56" s="22" t="s">
        <v>121</v>
      </c>
      <c r="D56" s="16">
        <v>0</v>
      </c>
      <c r="E56" s="16">
        <v>0</v>
      </c>
      <c r="F56" s="16">
        <v>0</v>
      </c>
      <c r="G56" s="5" t="e">
        <f t="shared" si="2"/>
        <v>#DIV/0!</v>
      </c>
      <c r="H56" s="5" t="e">
        <f t="shared" si="3"/>
        <v>#DIV/0!</v>
      </c>
      <c r="I56" s="18"/>
    </row>
    <row r="57" spans="1:9" s="56" customFormat="1" ht="24.75" customHeight="1" hidden="1">
      <c r="A57" s="22"/>
      <c r="B57" s="23" t="s">
        <v>140</v>
      </c>
      <c r="C57" s="22"/>
      <c r="D57" s="16"/>
      <c r="E57" s="16"/>
      <c r="F57" s="16"/>
      <c r="G57" s="5" t="e">
        <f t="shared" si="2"/>
        <v>#DIV/0!</v>
      </c>
      <c r="H57" s="5" t="e">
        <f t="shared" si="3"/>
        <v>#DIV/0!</v>
      </c>
      <c r="I57" s="18"/>
    </row>
    <row r="58" spans="1:9" ht="20.25" customHeight="1">
      <c r="A58" s="8" t="s">
        <v>44</v>
      </c>
      <c r="B58" s="7" t="s">
        <v>95</v>
      </c>
      <c r="C58" s="8"/>
      <c r="D58" s="11">
        <f aca="true" t="shared" si="4" ref="D58:F59">D59</f>
        <v>200</v>
      </c>
      <c r="E58" s="11">
        <f t="shared" si="4"/>
        <v>125</v>
      </c>
      <c r="F58" s="11">
        <f t="shared" si="4"/>
        <v>99.9</v>
      </c>
      <c r="G58" s="64">
        <f t="shared" si="2"/>
        <v>0.49950000000000006</v>
      </c>
      <c r="H58" s="64">
        <f t="shared" si="3"/>
        <v>0.7992</v>
      </c>
      <c r="I58" s="19"/>
    </row>
    <row r="59" spans="1:9" ht="34.5" customHeight="1">
      <c r="A59" s="3" t="s">
        <v>88</v>
      </c>
      <c r="B59" s="2" t="s">
        <v>96</v>
      </c>
      <c r="C59" s="3"/>
      <c r="D59" s="4">
        <f t="shared" si="4"/>
        <v>200</v>
      </c>
      <c r="E59" s="4">
        <f t="shared" si="4"/>
        <v>125</v>
      </c>
      <c r="F59" s="4">
        <f t="shared" si="4"/>
        <v>99.9</v>
      </c>
      <c r="G59" s="5">
        <f t="shared" si="2"/>
        <v>0.49950000000000006</v>
      </c>
      <c r="H59" s="5">
        <f t="shared" si="3"/>
        <v>0.7992</v>
      </c>
      <c r="I59" s="19"/>
    </row>
    <row r="60" spans="1:9" s="56" customFormat="1" ht="71.25" customHeight="1">
      <c r="A60" s="14"/>
      <c r="B60" s="15" t="s">
        <v>191</v>
      </c>
      <c r="C60" s="14" t="s">
        <v>146</v>
      </c>
      <c r="D60" s="16">
        <f>D61+D62</f>
        <v>200</v>
      </c>
      <c r="E60" s="16">
        <f>E61+E62</f>
        <v>125</v>
      </c>
      <c r="F60" s="16">
        <f>F61+F62</f>
        <v>99.9</v>
      </c>
      <c r="G60" s="67">
        <f t="shared" si="2"/>
        <v>0.49950000000000006</v>
      </c>
      <c r="H60" s="67">
        <f t="shared" si="3"/>
        <v>0.7992</v>
      </c>
      <c r="I60" s="18"/>
    </row>
    <row r="61" spans="1:9" s="56" customFormat="1" ht="87" customHeight="1">
      <c r="A61" s="14"/>
      <c r="B61" s="15" t="s">
        <v>163</v>
      </c>
      <c r="C61" s="14" t="s">
        <v>162</v>
      </c>
      <c r="D61" s="16">
        <v>100</v>
      </c>
      <c r="E61" s="16">
        <v>100</v>
      </c>
      <c r="F61" s="16">
        <v>99.9</v>
      </c>
      <c r="G61" s="67">
        <f t="shared" si="2"/>
        <v>0.9990000000000001</v>
      </c>
      <c r="H61" s="67">
        <f t="shared" si="3"/>
        <v>0.9990000000000001</v>
      </c>
      <c r="I61" s="18"/>
    </row>
    <row r="62" spans="1:9" s="56" customFormat="1" ht="38.25" customHeight="1">
      <c r="A62" s="14"/>
      <c r="B62" s="15" t="s">
        <v>165</v>
      </c>
      <c r="C62" s="14" t="s">
        <v>164</v>
      </c>
      <c r="D62" s="16">
        <v>100</v>
      </c>
      <c r="E62" s="16">
        <v>25</v>
      </c>
      <c r="F62" s="16">
        <v>0</v>
      </c>
      <c r="G62" s="67">
        <f t="shared" si="2"/>
        <v>0</v>
      </c>
      <c r="H62" s="67">
        <f t="shared" si="3"/>
        <v>0</v>
      </c>
      <c r="I62" s="18"/>
    </row>
    <row r="63" spans="1:9" ht="19.5" customHeight="1">
      <c r="A63" s="8" t="s">
        <v>45</v>
      </c>
      <c r="B63" s="7" t="s">
        <v>17</v>
      </c>
      <c r="C63" s="8"/>
      <c r="D63" s="11">
        <f>D66+D68+D71+D79</f>
        <v>43825.7</v>
      </c>
      <c r="E63" s="11">
        <f>E66+E68+E71+E79</f>
        <v>7088.3</v>
      </c>
      <c r="F63" s="11">
        <f>F66+F68+F71+F79</f>
        <v>5014.9</v>
      </c>
      <c r="G63" s="64">
        <f t="shared" si="2"/>
        <v>0.11442829207519789</v>
      </c>
      <c r="H63" s="64">
        <f t="shared" si="3"/>
        <v>0.7074898071469886</v>
      </c>
      <c r="I63" s="19"/>
    </row>
    <row r="64" spans="1:9" ht="33" customHeight="1" hidden="1">
      <c r="A64" s="3" t="s">
        <v>118</v>
      </c>
      <c r="B64" s="2" t="s">
        <v>119</v>
      </c>
      <c r="C64" s="3" t="s">
        <v>120</v>
      </c>
      <c r="D64" s="4">
        <v>0</v>
      </c>
      <c r="E64" s="4">
        <v>0</v>
      </c>
      <c r="F64" s="4">
        <v>0</v>
      </c>
      <c r="G64" s="5" t="e">
        <f t="shared" si="2"/>
        <v>#DIV/0!</v>
      </c>
      <c r="H64" s="5" t="e">
        <f t="shared" si="3"/>
        <v>#DIV/0!</v>
      </c>
      <c r="I64" s="19"/>
    </row>
    <row r="65" spans="1:9" ht="33" customHeight="1" hidden="1">
      <c r="A65" s="3" t="s">
        <v>118</v>
      </c>
      <c r="B65" s="2" t="s">
        <v>124</v>
      </c>
      <c r="C65" s="3" t="s">
        <v>123</v>
      </c>
      <c r="D65" s="4">
        <v>0</v>
      </c>
      <c r="E65" s="4">
        <v>0</v>
      </c>
      <c r="F65" s="4">
        <v>0</v>
      </c>
      <c r="G65" s="5" t="e">
        <f t="shared" si="2"/>
        <v>#DIV/0!</v>
      </c>
      <c r="H65" s="5" t="e">
        <f t="shared" si="3"/>
        <v>#DIV/0!</v>
      </c>
      <c r="I65" s="19"/>
    </row>
    <row r="66" spans="1:9" ht="21.75" customHeight="1">
      <c r="A66" s="3" t="s">
        <v>134</v>
      </c>
      <c r="B66" s="2" t="s">
        <v>192</v>
      </c>
      <c r="C66" s="3"/>
      <c r="D66" s="4">
        <f>D67</f>
        <v>44.6</v>
      </c>
      <c r="E66" s="4">
        <f>E67</f>
        <v>11.2</v>
      </c>
      <c r="F66" s="4">
        <f>F67</f>
        <v>0</v>
      </c>
      <c r="G66" s="5">
        <f t="shared" si="2"/>
        <v>0</v>
      </c>
      <c r="H66" s="5">
        <f t="shared" si="3"/>
        <v>0</v>
      </c>
      <c r="I66" s="19"/>
    </row>
    <row r="67" spans="1:9" ht="39" customHeight="1">
      <c r="A67" s="3"/>
      <c r="B67" s="15" t="s">
        <v>148</v>
      </c>
      <c r="C67" s="14" t="s">
        <v>147</v>
      </c>
      <c r="D67" s="16">
        <v>44.6</v>
      </c>
      <c r="E67" s="16">
        <v>11.2</v>
      </c>
      <c r="F67" s="16">
        <v>0</v>
      </c>
      <c r="G67" s="67">
        <f t="shared" si="2"/>
        <v>0</v>
      </c>
      <c r="H67" s="67">
        <f t="shared" si="3"/>
        <v>0</v>
      </c>
      <c r="I67" s="19"/>
    </row>
    <row r="68" spans="1:9" ht="27.75" customHeight="1">
      <c r="A68" s="3" t="s">
        <v>166</v>
      </c>
      <c r="B68" s="2" t="s">
        <v>193</v>
      </c>
      <c r="C68" s="3"/>
      <c r="D68" s="4">
        <f>D69+D70</f>
        <v>600</v>
      </c>
      <c r="E68" s="4">
        <f>E69+E70</f>
        <v>24</v>
      </c>
      <c r="F68" s="4">
        <f>F69+F70</f>
        <v>0</v>
      </c>
      <c r="G68" s="5">
        <f t="shared" si="2"/>
        <v>0</v>
      </c>
      <c r="H68" s="5">
        <f t="shared" si="3"/>
        <v>0</v>
      </c>
      <c r="I68" s="19"/>
    </row>
    <row r="69" spans="1:9" ht="54" customHeight="1">
      <c r="A69" s="3"/>
      <c r="B69" s="15" t="s">
        <v>167</v>
      </c>
      <c r="C69" s="14" t="s">
        <v>169</v>
      </c>
      <c r="D69" s="16">
        <v>504</v>
      </c>
      <c r="E69" s="16">
        <v>0</v>
      </c>
      <c r="F69" s="16">
        <v>0</v>
      </c>
      <c r="G69" s="67">
        <f t="shared" si="2"/>
        <v>0</v>
      </c>
      <c r="H69" s="67">
        <v>0</v>
      </c>
      <c r="I69" s="19"/>
    </row>
    <row r="70" spans="1:9" ht="52.5" customHeight="1">
      <c r="A70" s="3"/>
      <c r="B70" s="15" t="s">
        <v>168</v>
      </c>
      <c r="C70" s="14" t="s">
        <v>170</v>
      </c>
      <c r="D70" s="16">
        <v>96</v>
      </c>
      <c r="E70" s="16">
        <v>24</v>
      </c>
      <c r="F70" s="16">
        <v>0</v>
      </c>
      <c r="G70" s="67">
        <f t="shared" si="2"/>
        <v>0</v>
      </c>
      <c r="H70" s="67">
        <f t="shared" si="3"/>
        <v>0</v>
      </c>
      <c r="I70" s="19"/>
    </row>
    <row r="71" spans="1:9" ht="21.75" customHeight="1">
      <c r="A71" s="3" t="s">
        <v>65</v>
      </c>
      <c r="B71" s="2" t="s">
        <v>104</v>
      </c>
      <c r="C71" s="3"/>
      <c r="D71" s="4">
        <f>D72+D73+D77+D74+D75+D76</f>
        <v>42681.1</v>
      </c>
      <c r="E71" s="4">
        <f>E72+E73+E77+E74+E75+E76</f>
        <v>6928.1</v>
      </c>
      <c r="F71" s="4">
        <f>F72+F73+F77+F74+F75+F76</f>
        <v>5009.9</v>
      </c>
      <c r="G71" s="5">
        <f t="shared" si="2"/>
        <v>0.11737982385646105</v>
      </c>
      <c r="H71" s="5">
        <f t="shared" si="3"/>
        <v>0.7231275530087613</v>
      </c>
      <c r="I71" s="19"/>
    </row>
    <row r="72" spans="1:9" ht="52.5" customHeight="1">
      <c r="A72" s="24"/>
      <c r="B72" s="15" t="s">
        <v>150</v>
      </c>
      <c r="C72" s="14" t="s">
        <v>142</v>
      </c>
      <c r="D72" s="16">
        <v>19004.5</v>
      </c>
      <c r="E72" s="16">
        <v>0</v>
      </c>
      <c r="F72" s="16">
        <v>0</v>
      </c>
      <c r="G72" s="67">
        <f t="shared" si="2"/>
        <v>0</v>
      </c>
      <c r="H72" s="67">
        <v>0</v>
      </c>
      <c r="I72" s="19"/>
    </row>
    <row r="73" spans="1:9" s="57" customFormat="1" ht="57" customHeight="1">
      <c r="A73" s="24"/>
      <c r="B73" s="25" t="s">
        <v>150</v>
      </c>
      <c r="C73" s="26" t="s">
        <v>149</v>
      </c>
      <c r="D73" s="16">
        <v>8548.1</v>
      </c>
      <c r="E73" s="16">
        <v>4832.6</v>
      </c>
      <c r="F73" s="16">
        <v>3009.9</v>
      </c>
      <c r="G73" s="67">
        <f t="shared" si="2"/>
        <v>0.35211333512710424</v>
      </c>
      <c r="H73" s="67">
        <f t="shared" si="3"/>
        <v>0.6228324297479617</v>
      </c>
      <c r="I73" s="27"/>
    </row>
    <row r="74" spans="1:9" s="57" customFormat="1" ht="68.25" customHeight="1">
      <c r="A74" s="24"/>
      <c r="B74" s="25" t="s">
        <v>196</v>
      </c>
      <c r="C74" s="26" t="s">
        <v>195</v>
      </c>
      <c r="D74" s="16">
        <v>9543.6</v>
      </c>
      <c r="E74" s="16">
        <v>0</v>
      </c>
      <c r="F74" s="16">
        <v>0</v>
      </c>
      <c r="G74" s="67">
        <f t="shared" si="2"/>
        <v>0</v>
      </c>
      <c r="H74" s="67">
        <v>0</v>
      </c>
      <c r="I74" s="27"/>
    </row>
    <row r="75" spans="1:9" s="57" customFormat="1" ht="76.5" customHeight="1">
      <c r="A75" s="24"/>
      <c r="B75" s="25" t="s">
        <v>198</v>
      </c>
      <c r="C75" s="26" t="s">
        <v>197</v>
      </c>
      <c r="D75" s="16">
        <v>95.5</v>
      </c>
      <c r="E75" s="16">
        <v>95.5</v>
      </c>
      <c r="F75" s="16">
        <v>0</v>
      </c>
      <c r="G75" s="67">
        <f t="shared" si="2"/>
        <v>0</v>
      </c>
      <c r="H75" s="67">
        <f t="shared" si="3"/>
        <v>0</v>
      </c>
      <c r="I75" s="27"/>
    </row>
    <row r="76" spans="1:9" s="57" customFormat="1" ht="56.25" customHeight="1">
      <c r="A76" s="24"/>
      <c r="B76" s="25" t="s">
        <v>150</v>
      </c>
      <c r="C76" s="26" t="s">
        <v>199</v>
      </c>
      <c r="D76" s="16">
        <v>489.4</v>
      </c>
      <c r="E76" s="16">
        <v>0</v>
      </c>
      <c r="F76" s="16">
        <v>0</v>
      </c>
      <c r="G76" s="67">
        <f t="shared" si="2"/>
        <v>0</v>
      </c>
      <c r="H76" s="67">
        <v>0</v>
      </c>
      <c r="I76" s="27"/>
    </row>
    <row r="77" spans="1:9" s="58" customFormat="1" ht="33" customHeight="1">
      <c r="A77" s="28"/>
      <c r="B77" s="29" t="s">
        <v>140</v>
      </c>
      <c r="C77" s="30" t="s">
        <v>141</v>
      </c>
      <c r="D77" s="16">
        <v>5000</v>
      </c>
      <c r="E77" s="16">
        <v>2000</v>
      </c>
      <c r="F77" s="16">
        <v>2000</v>
      </c>
      <c r="G77" s="67">
        <f t="shared" si="2"/>
        <v>0.4</v>
      </c>
      <c r="H77" s="67">
        <f t="shared" si="3"/>
        <v>1</v>
      </c>
      <c r="I77" s="31"/>
    </row>
    <row r="78" spans="1:9" s="58" customFormat="1" ht="66.75" customHeight="1" hidden="1">
      <c r="A78" s="28"/>
      <c r="B78" s="29" t="s">
        <v>98</v>
      </c>
      <c r="C78" s="30" t="s">
        <v>97</v>
      </c>
      <c r="D78" s="16">
        <v>0</v>
      </c>
      <c r="E78" s="16">
        <v>0</v>
      </c>
      <c r="F78" s="16">
        <v>0</v>
      </c>
      <c r="G78" s="5" t="e">
        <f t="shared" si="2"/>
        <v>#DIV/0!</v>
      </c>
      <c r="H78" s="5" t="e">
        <f t="shared" si="3"/>
        <v>#DIV/0!</v>
      </c>
      <c r="I78" s="31"/>
    </row>
    <row r="79" spans="1:9" s="57" customFormat="1" ht="33" customHeight="1">
      <c r="A79" s="24" t="s">
        <v>46</v>
      </c>
      <c r="B79" s="32" t="s">
        <v>107</v>
      </c>
      <c r="C79" s="33"/>
      <c r="D79" s="4">
        <f>D80+D89+D81</f>
        <v>500</v>
      </c>
      <c r="E79" s="4">
        <f>E80+E89+E81</f>
        <v>125</v>
      </c>
      <c r="F79" s="4">
        <f>F80+F89+F81</f>
        <v>5</v>
      </c>
      <c r="G79" s="5">
        <f t="shared" si="2"/>
        <v>0.01</v>
      </c>
      <c r="H79" s="5">
        <f t="shared" si="3"/>
        <v>0.04</v>
      </c>
      <c r="I79" s="34"/>
    </row>
    <row r="80" spans="1:9" s="58" customFormat="1" ht="33" customHeight="1">
      <c r="A80" s="28"/>
      <c r="B80" s="35" t="s">
        <v>66</v>
      </c>
      <c r="C80" s="28" t="s">
        <v>151</v>
      </c>
      <c r="D80" s="16">
        <v>290</v>
      </c>
      <c r="E80" s="16">
        <v>72.5</v>
      </c>
      <c r="F80" s="16">
        <v>5</v>
      </c>
      <c r="G80" s="67">
        <f t="shared" si="2"/>
        <v>0.017241379310344827</v>
      </c>
      <c r="H80" s="67">
        <f t="shared" si="3"/>
        <v>0.06896551724137931</v>
      </c>
      <c r="I80" s="31"/>
    </row>
    <row r="81" spans="1:9" s="58" customFormat="1" ht="57.75" customHeight="1">
      <c r="A81" s="28"/>
      <c r="B81" s="35" t="s">
        <v>171</v>
      </c>
      <c r="C81" s="28"/>
      <c r="D81" s="16">
        <f>D82+D83+D84+D85+D86+D87+D88</f>
        <v>200</v>
      </c>
      <c r="E81" s="16">
        <f>E82+E83+E84+E85+E86+E87+E88</f>
        <v>50</v>
      </c>
      <c r="F81" s="16">
        <f>F82+F83+F84+F85+F86+F87+F88</f>
        <v>0</v>
      </c>
      <c r="G81" s="67">
        <f t="shared" si="2"/>
        <v>0</v>
      </c>
      <c r="H81" s="67">
        <f t="shared" si="3"/>
        <v>0</v>
      </c>
      <c r="I81" s="31"/>
    </row>
    <row r="82" spans="1:9" s="58" customFormat="1" ht="69" customHeight="1">
      <c r="A82" s="28"/>
      <c r="B82" s="35" t="s">
        <v>172</v>
      </c>
      <c r="C82" s="28" t="s">
        <v>200</v>
      </c>
      <c r="D82" s="16">
        <v>30</v>
      </c>
      <c r="E82" s="16">
        <v>7.5</v>
      </c>
      <c r="F82" s="16">
        <v>0</v>
      </c>
      <c r="G82" s="67">
        <f t="shared" si="2"/>
        <v>0</v>
      </c>
      <c r="H82" s="67">
        <f t="shared" si="3"/>
        <v>0</v>
      </c>
      <c r="I82" s="31"/>
    </row>
    <row r="83" spans="1:9" s="58" customFormat="1" ht="67.5" customHeight="1">
      <c r="A83" s="28"/>
      <c r="B83" s="35" t="s">
        <v>173</v>
      </c>
      <c r="C83" s="28" t="s">
        <v>201</v>
      </c>
      <c r="D83" s="16">
        <v>30</v>
      </c>
      <c r="E83" s="16">
        <v>7.5</v>
      </c>
      <c r="F83" s="16">
        <v>0</v>
      </c>
      <c r="G83" s="67">
        <f t="shared" si="2"/>
        <v>0</v>
      </c>
      <c r="H83" s="67">
        <f t="shared" si="3"/>
        <v>0</v>
      </c>
      <c r="I83" s="31"/>
    </row>
    <row r="84" spans="1:9" s="58" customFormat="1" ht="57" customHeight="1">
      <c r="A84" s="28"/>
      <c r="B84" s="35" t="s">
        <v>174</v>
      </c>
      <c r="C84" s="28" t="s">
        <v>205</v>
      </c>
      <c r="D84" s="16">
        <v>30</v>
      </c>
      <c r="E84" s="16">
        <v>7.5</v>
      </c>
      <c r="F84" s="16">
        <v>0</v>
      </c>
      <c r="G84" s="67">
        <f t="shared" si="2"/>
        <v>0</v>
      </c>
      <c r="H84" s="67">
        <f t="shared" si="3"/>
        <v>0</v>
      </c>
      <c r="I84" s="31"/>
    </row>
    <row r="85" spans="1:9" s="58" customFormat="1" ht="66.75" customHeight="1">
      <c r="A85" s="28"/>
      <c r="B85" s="35" t="s">
        <v>175</v>
      </c>
      <c r="C85" s="28" t="s">
        <v>204</v>
      </c>
      <c r="D85" s="16">
        <v>30</v>
      </c>
      <c r="E85" s="16">
        <v>7.5</v>
      </c>
      <c r="F85" s="16">
        <v>0</v>
      </c>
      <c r="G85" s="67">
        <f t="shared" si="2"/>
        <v>0</v>
      </c>
      <c r="H85" s="67">
        <f t="shared" si="3"/>
        <v>0</v>
      </c>
      <c r="I85" s="31"/>
    </row>
    <row r="86" spans="1:9" s="58" customFormat="1" ht="57" customHeight="1">
      <c r="A86" s="28"/>
      <c r="B86" s="35" t="s">
        <v>176</v>
      </c>
      <c r="C86" s="28" t="s">
        <v>202</v>
      </c>
      <c r="D86" s="16">
        <v>30</v>
      </c>
      <c r="E86" s="16">
        <v>7.5</v>
      </c>
      <c r="F86" s="16">
        <v>0</v>
      </c>
      <c r="G86" s="67">
        <f t="shared" si="2"/>
        <v>0</v>
      </c>
      <c r="H86" s="67">
        <f t="shared" si="3"/>
        <v>0</v>
      </c>
      <c r="I86" s="31"/>
    </row>
    <row r="87" spans="1:9" s="58" customFormat="1" ht="64.5" customHeight="1">
      <c r="A87" s="28"/>
      <c r="B87" s="35" t="s">
        <v>177</v>
      </c>
      <c r="C87" s="28" t="s">
        <v>203</v>
      </c>
      <c r="D87" s="16">
        <v>30</v>
      </c>
      <c r="E87" s="16">
        <v>7.5</v>
      </c>
      <c r="F87" s="16">
        <v>0</v>
      </c>
      <c r="G87" s="67">
        <f t="shared" si="2"/>
        <v>0</v>
      </c>
      <c r="H87" s="67">
        <f t="shared" si="3"/>
        <v>0</v>
      </c>
      <c r="I87" s="31"/>
    </row>
    <row r="88" spans="1:9" s="58" customFormat="1" ht="66.75" customHeight="1">
      <c r="A88" s="28"/>
      <c r="B88" s="35" t="s">
        <v>178</v>
      </c>
      <c r="C88" s="28" t="s">
        <v>206</v>
      </c>
      <c r="D88" s="16">
        <v>20</v>
      </c>
      <c r="E88" s="16">
        <v>5</v>
      </c>
      <c r="F88" s="16">
        <v>0</v>
      </c>
      <c r="G88" s="67">
        <f t="shared" si="2"/>
        <v>0</v>
      </c>
      <c r="H88" s="67">
        <f t="shared" si="3"/>
        <v>0</v>
      </c>
      <c r="I88" s="31"/>
    </row>
    <row r="89" spans="1:9" s="58" customFormat="1" ht="54.75" customHeight="1">
      <c r="A89" s="28"/>
      <c r="B89" s="35" t="s">
        <v>179</v>
      </c>
      <c r="C89" s="28" t="s">
        <v>180</v>
      </c>
      <c r="D89" s="16">
        <v>10</v>
      </c>
      <c r="E89" s="16">
        <v>2.5</v>
      </c>
      <c r="F89" s="16">
        <v>0</v>
      </c>
      <c r="G89" s="67">
        <f t="shared" si="2"/>
        <v>0</v>
      </c>
      <c r="H89" s="67">
        <f t="shared" si="3"/>
        <v>0</v>
      </c>
      <c r="I89" s="31"/>
    </row>
    <row r="90" spans="1:9" ht="21" customHeight="1">
      <c r="A90" s="8" t="s">
        <v>47</v>
      </c>
      <c r="B90" s="7" t="s">
        <v>18</v>
      </c>
      <c r="C90" s="8"/>
      <c r="D90" s="11">
        <f>D91+D94</f>
        <v>8091.9</v>
      </c>
      <c r="E90" s="11">
        <f>E91+E94</f>
        <v>6066.9</v>
      </c>
      <c r="F90" s="11">
        <f>F91+F94</f>
        <v>11.6</v>
      </c>
      <c r="G90" s="64">
        <f t="shared" si="2"/>
        <v>0.0014335322977298286</v>
      </c>
      <c r="H90" s="64">
        <f t="shared" si="3"/>
        <v>0.0019120143730735632</v>
      </c>
      <c r="I90" s="19"/>
    </row>
    <row r="91" spans="1:9" ht="18.75" customHeight="1">
      <c r="A91" s="3" t="s">
        <v>48</v>
      </c>
      <c r="B91" s="2" t="s">
        <v>19</v>
      </c>
      <c r="C91" s="8"/>
      <c r="D91" s="4">
        <f>D93+D92</f>
        <v>1800</v>
      </c>
      <c r="E91" s="4">
        <f>E93+E92</f>
        <v>450</v>
      </c>
      <c r="F91" s="4">
        <f>F93+F92</f>
        <v>0</v>
      </c>
      <c r="G91" s="5">
        <f t="shared" si="2"/>
        <v>0</v>
      </c>
      <c r="H91" s="5">
        <f t="shared" si="3"/>
        <v>0</v>
      </c>
      <c r="I91" s="19"/>
    </row>
    <row r="92" spans="1:9" ht="34.5" customHeight="1">
      <c r="A92" s="3"/>
      <c r="B92" s="15" t="s">
        <v>208</v>
      </c>
      <c r="C92" s="14" t="s">
        <v>207</v>
      </c>
      <c r="D92" s="16">
        <v>13</v>
      </c>
      <c r="E92" s="16">
        <v>13</v>
      </c>
      <c r="F92" s="16">
        <v>0</v>
      </c>
      <c r="G92" s="67">
        <f t="shared" si="2"/>
        <v>0</v>
      </c>
      <c r="H92" s="67">
        <f t="shared" si="3"/>
        <v>0</v>
      </c>
      <c r="I92" s="19"/>
    </row>
    <row r="93" spans="1:9" ht="34.5" customHeight="1">
      <c r="A93" s="3"/>
      <c r="B93" s="15" t="s">
        <v>99</v>
      </c>
      <c r="C93" s="14" t="s">
        <v>181</v>
      </c>
      <c r="D93" s="16">
        <v>1787</v>
      </c>
      <c r="E93" s="16">
        <v>437</v>
      </c>
      <c r="F93" s="16">
        <v>0</v>
      </c>
      <c r="G93" s="67">
        <f t="shared" si="2"/>
        <v>0</v>
      </c>
      <c r="H93" s="67">
        <f t="shared" si="3"/>
        <v>0</v>
      </c>
      <c r="I93" s="19"/>
    </row>
    <row r="94" spans="1:9" ht="16.5">
      <c r="A94" s="3" t="s">
        <v>49</v>
      </c>
      <c r="B94" s="2" t="s">
        <v>20</v>
      </c>
      <c r="C94" s="8"/>
      <c r="D94" s="4">
        <f>D95+D101</f>
        <v>6291.9</v>
      </c>
      <c r="E94" s="4">
        <f>E95+E101</f>
        <v>5616.9</v>
      </c>
      <c r="F94" s="4">
        <f>F95+F101</f>
        <v>11.6</v>
      </c>
      <c r="G94" s="5">
        <f t="shared" si="2"/>
        <v>0.0018436402358588027</v>
      </c>
      <c r="H94" s="5">
        <f t="shared" si="3"/>
        <v>0.002065196104612865</v>
      </c>
      <c r="I94" s="19"/>
    </row>
    <row r="95" spans="1:9" ht="104.25" customHeight="1">
      <c r="A95" s="8"/>
      <c r="B95" s="15" t="s">
        <v>182</v>
      </c>
      <c r="C95" s="14"/>
      <c r="D95" s="16">
        <f>D96+D97+D98+D99+D100</f>
        <v>6200</v>
      </c>
      <c r="E95" s="16">
        <f>E96+E97+E98+E99+E100</f>
        <v>5525</v>
      </c>
      <c r="F95" s="16">
        <f>F96+F97+F98+F99+F100</f>
        <v>0</v>
      </c>
      <c r="G95" s="67">
        <f t="shared" si="2"/>
        <v>0</v>
      </c>
      <c r="H95" s="67">
        <f t="shared" si="3"/>
        <v>0</v>
      </c>
      <c r="I95" s="19"/>
    </row>
    <row r="96" spans="1:9" ht="54.75" customHeight="1">
      <c r="A96" s="8"/>
      <c r="B96" s="15" t="s">
        <v>210</v>
      </c>
      <c r="C96" s="14" t="s">
        <v>209</v>
      </c>
      <c r="D96" s="16">
        <v>1440</v>
      </c>
      <c r="E96" s="16">
        <v>1440</v>
      </c>
      <c r="F96" s="16">
        <v>0</v>
      </c>
      <c r="G96" s="67">
        <f t="shared" si="2"/>
        <v>0</v>
      </c>
      <c r="H96" s="67">
        <f t="shared" si="3"/>
        <v>0</v>
      </c>
      <c r="I96" s="19"/>
    </row>
    <row r="97" spans="1:9" ht="53.25" customHeight="1">
      <c r="A97" s="8"/>
      <c r="B97" s="36" t="s">
        <v>184</v>
      </c>
      <c r="C97" s="37" t="s">
        <v>183</v>
      </c>
      <c r="D97" s="16">
        <v>900</v>
      </c>
      <c r="E97" s="16">
        <v>225</v>
      </c>
      <c r="F97" s="16">
        <v>0</v>
      </c>
      <c r="G97" s="67">
        <f t="shared" si="2"/>
        <v>0</v>
      </c>
      <c r="H97" s="67">
        <f t="shared" si="3"/>
        <v>0</v>
      </c>
      <c r="I97" s="19"/>
    </row>
    <row r="98" spans="1:9" ht="53.25" customHeight="1">
      <c r="A98" s="8"/>
      <c r="B98" s="36" t="s">
        <v>212</v>
      </c>
      <c r="C98" s="37" t="s">
        <v>211</v>
      </c>
      <c r="D98" s="16">
        <v>3219.7</v>
      </c>
      <c r="E98" s="16">
        <v>3219.7</v>
      </c>
      <c r="F98" s="16">
        <v>0</v>
      </c>
      <c r="G98" s="67">
        <f t="shared" si="2"/>
        <v>0</v>
      </c>
      <c r="H98" s="67">
        <f t="shared" si="3"/>
        <v>0</v>
      </c>
      <c r="I98" s="19"/>
    </row>
    <row r="99" spans="1:9" ht="37.5" customHeight="1">
      <c r="A99" s="8"/>
      <c r="B99" s="36" t="s">
        <v>214</v>
      </c>
      <c r="C99" s="37" t="s">
        <v>213</v>
      </c>
      <c r="D99" s="16">
        <v>500</v>
      </c>
      <c r="E99" s="16">
        <v>500</v>
      </c>
      <c r="F99" s="16">
        <v>0</v>
      </c>
      <c r="G99" s="67">
        <f t="shared" si="2"/>
        <v>0</v>
      </c>
      <c r="H99" s="67">
        <f t="shared" si="3"/>
        <v>0</v>
      </c>
      <c r="I99" s="19"/>
    </row>
    <row r="100" spans="1:9" s="56" customFormat="1" ht="16.5" customHeight="1">
      <c r="A100" s="14"/>
      <c r="B100" s="15" t="s">
        <v>185</v>
      </c>
      <c r="C100" s="37" t="s">
        <v>186</v>
      </c>
      <c r="D100" s="16">
        <v>140.3</v>
      </c>
      <c r="E100" s="16">
        <v>140.3</v>
      </c>
      <c r="F100" s="16">
        <v>0</v>
      </c>
      <c r="G100" s="67">
        <f t="shared" si="2"/>
        <v>0</v>
      </c>
      <c r="H100" s="67">
        <f t="shared" si="3"/>
        <v>0</v>
      </c>
      <c r="I100" s="18"/>
    </row>
    <row r="101" spans="1:9" s="56" customFormat="1" ht="40.5" customHeight="1">
      <c r="A101" s="14"/>
      <c r="B101" s="15" t="s">
        <v>216</v>
      </c>
      <c r="C101" s="37" t="s">
        <v>215</v>
      </c>
      <c r="D101" s="16">
        <v>91.9</v>
      </c>
      <c r="E101" s="16">
        <v>91.9</v>
      </c>
      <c r="F101" s="16">
        <v>11.6</v>
      </c>
      <c r="G101" s="67">
        <f t="shared" si="2"/>
        <v>0.12622415669205658</v>
      </c>
      <c r="H101" s="67">
        <f t="shared" si="3"/>
        <v>0.12622415669205658</v>
      </c>
      <c r="I101" s="18"/>
    </row>
    <row r="102" spans="1:9" ht="22.5" customHeight="1">
      <c r="A102" s="8" t="s">
        <v>21</v>
      </c>
      <c r="B102" s="7" t="s">
        <v>22</v>
      </c>
      <c r="C102" s="8"/>
      <c r="D102" s="11">
        <f>D103+D104+D106+D107+D105</f>
        <v>459747.50000000006</v>
      </c>
      <c r="E102" s="11">
        <f>E103+E104+E106+E107+E105</f>
        <v>130695.8</v>
      </c>
      <c r="F102" s="11">
        <f>F103+F104+F106+F107+F105</f>
        <v>97277.40000000001</v>
      </c>
      <c r="G102" s="64">
        <f t="shared" si="2"/>
        <v>0.21158875252176465</v>
      </c>
      <c r="H102" s="64">
        <f t="shared" si="3"/>
        <v>0.7443039485584082</v>
      </c>
      <c r="I102" s="19"/>
    </row>
    <row r="103" spans="1:9" ht="20.25" customHeight="1">
      <c r="A103" s="3" t="s">
        <v>23</v>
      </c>
      <c r="B103" s="15" t="s">
        <v>84</v>
      </c>
      <c r="C103" s="14" t="s">
        <v>23</v>
      </c>
      <c r="D103" s="16">
        <v>128810.5</v>
      </c>
      <c r="E103" s="16">
        <v>38923.8</v>
      </c>
      <c r="F103" s="16">
        <v>28790.5</v>
      </c>
      <c r="G103" s="67">
        <f t="shared" si="2"/>
        <v>0.22351050574293244</v>
      </c>
      <c r="H103" s="67">
        <f t="shared" si="3"/>
        <v>0.7396631366927175</v>
      </c>
      <c r="I103" s="19"/>
    </row>
    <row r="104" spans="1:9" ht="20.25" customHeight="1">
      <c r="A104" s="3" t="s">
        <v>24</v>
      </c>
      <c r="B104" s="15" t="s">
        <v>85</v>
      </c>
      <c r="C104" s="14" t="s">
        <v>24</v>
      </c>
      <c r="D104" s="16">
        <v>276387.9</v>
      </c>
      <c r="E104" s="16">
        <v>73995.8</v>
      </c>
      <c r="F104" s="16">
        <v>53851.1</v>
      </c>
      <c r="G104" s="67">
        <f t="shared" si="2"/>
        <v>0.19483884786562652</v>
      </c>
      <c r="H104" s="67">
        <f t="shared" si="3"/>
        <v>0.7277588728008887</v>
      </c>
      <c r="I104" s="19"/>
    </row>
    <row r="105" spans="1:9" ht="20.25" customHeight="1">
      <c r="A105" s="3" t="s">
        <v>187</v>
      </c>
      <c r="B105" s="15" t="s">
        <v>188</v>
      </c>
      <c r="C105" s="14" t="s">
        <v>187</v>
      </c>
      <c r="D105" s="16">
        <v>28188.4</v>
      </c>
      <c r="E105" s="16">
        <v>7109.9</v>
      </c>
      <c r="F105" s="16">
        <v>6197.8</v>
      </c>
      <c r="G105" s="67">
        <f t="shared" si="2"/>
        <v>0.21987058506335938</v>
      </c>
      <c r="H105" s="67">
        <f t="shared" si="3"/>
        <v>0.8717140888057499</v>
      </c>
      <c r="I105" s="19"/>
    </row>
    <row r="106" spans="1:9" ht="20.25" customHeight="1">
      <c r="A106" s="3" t="s">
        <v>25</v>
      </c>
      <c r="B106" s="15" t="s">
        <v>138</v>
      </c>
      <c r="C106" s="14" t="s">
        <v>25</v>
      </c>
      <c r="D106" s="16">
        <v>4920.5</v>
      </c>
      <c r="E106" s="16">
        <v>3141.3</v>
      </c>
      <c r="F106" s="16">
        <v>2090.2</v>
      </c>
      <c r="G106" s="67">
        <f t="shared" si="2"/>
        <v>0.4247942282288385</v>
      </c>
      <c r="H106" s="67">
        <f t="shared" si="3"/>
        <v>0.6653933085028491</v>
      </c>
      <c r="I106" s="19"/>
    </row>
    <row r="107" spans="1:9" ht="20.25" customHeight="1">
      <c r="A107" s="3" t="s">
        <v>26</v>
      </c>
      <c r="B107" s="15" t="s">
        <v>190</v>
      </c>
      <c r="C107" s="14" t="s">
        <v>26</v>
      </c>
      <c r="D107" s="16">
        <v>21440.2</v>
      </c>
      <c r="E107" s="16">
        <v>7525</v>
      </c>
      <c r="F107" s="16">
        <v>6347.8</v>
      </c>
      <c r="G107" s="67">
        <f t="shared" si="2"/>
        <v>0.296069999347021</v>
      </c>
      <c r="H107" s="67">
        <f aca="true" t="shared" si="5" ref="H107:H135">F107/E107</f>
        <v>0.8435614617940199</v>
      </c>
      <c r="I107" s="19"/>
    </row>
    <row r="108" spans="1:9" ht="20.25" customHeight="1">
      <c r="A108" s="8" t="s">
        <v>27</v>
      </c>
      <c r="B108" s="7" t="s">
        <v>86</v>
      </c>
      <c r="C108" s="8"/>
      <c r="D108" s="11">
        <f>D109++D110</f>
        <v>82146.7</v>
      </c>
      <c r="E108" s="11">
        <f>E109++E110</f>
        <v>23057.8</v>
      </c>
      <c r="F108" s="11">
        <f>F109++F110</f>
        <v>17774.4</v>
      </c>
      <c r="G108" s="64">
        <f t="shared" si="2"/>
        <v>0.21637387746555858</v>
      </c>
      <c r="H108" s="64">
        <f t="shared" si="5"/>
        <v>0.7708627882972358</v>
      </c>
      <c r="I108" s="19"/>
    </row>
    <row r="109" spans="1:9" ht="20.25" customHeight="1">
      <c r="A109" s="3" t="s">
        <v>28</v>
      </c>
      <c r="B109" s="15" t="s">
        <v>29</v>
      </c>
      <c r="C109" s="14" t="s">
        <v>28</v>
      </c>
      <c r="D109" s="16">
        <v>79267.5</v>
      </c>
      <c r="E109" s="16">
        <v>22140</v>
      </c>
      <c r="F109" s="16">
        <v>16985.2</v>
      </c>
      <c r="G109" s="67">
        <f t="shared" si="2"/>
        <v>0.21427697353896616</v>
      </c>
      <c r="H109" s="67">
        <f t="shared" si="5"/>
        <v>0.7671725383920506</v>
      </c>
      <c r="I109" s="19"/>
    </row>
    <row r="110" spans="1:9" ht="20.25" customHeight="1">
      <c r="A110" s="3" t="s">
        <v>30</v>
      </c>
      <c r="B110" s="15" t="s">
        <v>64</v>
      </c>
      <c r="C110" s="14" t="s">
        <v>30</v>
      </c>
      <c r="D110" s="16">
        <v>2879.2</v>
      </c>
      <c r="E110" s="16">
        <v>917.8</v>
      </c>
      <c r="F110" s="16">
        <v>789.2</v>
      </c>
      <c r="G110" s="67">
        <f t="shared" si="2"/>
        <v>0.274103917754932</v>
      </c>
      <c r="H110" s="67">
        <f t="shared" si="5"/>
        <v>0.8598823273044237</v>
      </c>
      <c r="I110" s="19"/>
    </row>
    <row r="111" spans="1:9" ht="20.25" customHeight="1">
      <c r="A111" s="38" t="s">
        <v>31</v>
      </c>
      <c r="B111" s="39" t="s">
        <v>32</v>
      </c>
      <c r="C111" s="38"/>
      <c r="D111" s="11">
        <f>D112+D114+D117+D118+D121+D119+D120+D113+D115+D116</f>
        <v>20641.3</v>
      </c>
      <c r="E111" s="11">
        <f>E112+E114+E117+E118+E121+E119+E120+E113+E115+E116</f>
        <v>5789</v>
      </c>
      <c r="F111" s="11">
        <f>F112+F114+F117+F118+F121+F119+F120+F113+F115+F116</f>
        <v>5658.1</v>
      </c>
      <c r="G111" s="64">
        <f t="shared" si="2"/>
        <v>0.2741154869121616</v>
      </c>
      <c r="H111" s="64">
        <f t="shared" si="5"/>
        <v>0.9773881499395406</v>
      </c>
      <c r="I111" s="19"/>
    </row>
    <row r="112" spans="1:9" ht="30" customHeight="1">
      <c r="A112" s="24" t="s">
        <v>33</v>
      </c>
      <c r="B112" s="40" t="s">
        <v>115</v>
      </c>
      <c r="C112" s="24" t="s">
        <v>33</v>
      </c>
      <c r="D112" s="4">
        <v>1100</v>
      </c>
      <c r="E112" s="4">
        <v>381.5</v>
      </c>
      <c r="F112" s="4">
        <v>381.5</v>
      </c>
      <c r="G112" s="5">
        <f t="shared" si="2"/>
        <v>0.3468181818181818</v>
      </c>
      <c r="H112" s="5">
        <f t="shared" si="5"/>
        <v>1</v>
      </c>
      <c r="I112" s="19"/>
    </row>
    <row r="113" spans="1:9" ht="19.5" customHeight="1">
      <c r="A113" s="24" t="s">
        <v>34</v>
      </c>
      <c r="B113" s="40" t="s">
        <v>189</v>
      </c>
      <c r="C113" s="24" t="s">
        <v>34</v>
      </c>
      <c r="D113" s="4">
        <v>15918.4</v>
      </c>
      <c r="E113" s="4">
        <v>4032</v>
      </c>
      <c r="F113" s="4">
        <v>3961.4</v>
      </c>
      <c r="G113" s="5">
        <f t="shared" si="2"/>
        <v>0.24885666901196102</v>
      </c>
      <c r="H113" s="5">
        <f t="shared" si="5"/>
        <v>0.9824900793650794</v>
      </c>
      <c r="I113" s="19"/>
    </row>
    <row r="114" spans="1:9" ht="36" customHeight="1" hidden="1">
      <c r="A114" s="24" t="s">
        <v>34</v>
      </c>
      <c r="B114" s="40" t="s">
        <v>100</v>
      </c>
      <c r="C114" s="24" t="s">
        <v>116</v>
      </c>
      <c r="D114" s="4">
        <v>0</v>
      </c>
      <c r="E114" s="4">
        <v>0</v>
      </c>
      <c r="F114" s="4">
        <v>0</v>
      </c>
      <c r="G114" s="5" t="e">
        <f t="shared" si="2"/>
        <v>#DIV/0!</v>
      </c>
      <c r="H114" s="5" t="e">
        <f t="shared" si="5"/>
        <v>#DIV/0!</v>
      </c>
      <c r="I114" s="19"/>
    </row>
    <row r="115" spans="1:9" ht="36" customHeight="1" hidden="1">
      <c r="A115" s="24" t="s">
        <v>34</v>
      </c>
      <c r="B115" s="40" t="s">
        <v>127</v>
      </c>
      <c r="C115" s="24" t="s">
        <v>137</v>
      </c>
      <c r="D115" s="4">
        <v>0</v>
      </c>
      <c r="E115" s="4">
        <v>0</v>
      </c>
      <c r="F115" s="4">
        <v>0</v>
      </c>
      <c r="G115" s="5" t="e">
        <f t="shared" si="2"/>
        <v>#DIV/0!</v>
      </c>
      <c r="H115" s="5" t="e">
        <f t="shared" si="5"/>
        <v>#DIV/0!</v>
      </c>
      <c r="I115" s="19"/>
    </row>
    <row r="116" spans="1:9" ht="45" customHeight="1" hidden="1">
      <c r="A116" s="24" t="s">
        <v>34</v>
      </c>
      <c r="B116" s="40" t="s">
        <v>136</v>
      </c>
      <c r="C116" s="24" t="s">
        <v>135</v>
      </c>
      <c r="D116" s="4">
        <v>0</v>
      </c>
      <c r="E116" s="4">
        <v>0</v>
      </c>
      <c r="F116" s="4">
        <v>0</v>
      </c>
      <c r="G116" s="5" t="e">
        <f t="shared" si="2"/>
        <v>#DIV/0!</v>
      </c>
      <c r="H116" s="5" t="e">
        <f t="shared" si="5"/>
        <v>#DIV/0!</v>
      </c>
      <c r="I116" s="19"/>
    </row>
    <row r="117" spans="1:9" ht="22.5" customHeight="1" hidden="1">
      <c r="A117" s="3" t="s">
        <v>34</v>
      </c>
      <c r="B117" s="2" t="s">
        <v>125</v>
      </c>
      <c r="C117" s="3" t="s">
        <v>126</v>
      </c>
      <c r="D117" s="4">
        <v>0</v>
      </c>
      <c r="E117" s="4">
        <v>0</v>
      </c>
      <c r="F117" s="4">
        <v>0</v>
      </c>
      <c r="G117" s="5" t="e">
        <f t="shared" si="2"/>
        <v>#DIV/0!</v>
      </c>
      <c r="H117" s="5" t="e">
        <f t="shared" si="5"/>
        <v>#DIV/0!</v>
      </c>
      <c r="I117" s="19"/>
    </row>
    <row r="118" spans="1:9" ht="35.25" customHeight="1" hidden="1">
      <c r="A118" s="3" t="s">
        <v>34</v>
      </c>
      <c r="B118" s="2" t="s">
        <v>101</v>
      </c>
      <c r="C118" s="3" t="s">
        <v>102</v>
      </c>
      <c r="D118" s="4">
        <v>0</v>
      </c>
      <c r="E118" s="4">
        <v>0</v>
      </c>
      <c r="F118" s="4">
        <v>0</v>
      </c>
      <c r="G118" s="5" t="e">
        <f aca="true" t="shared" si="6" ref="G118:G135">F118/D118</f>
        <v>#DIV/0!</v>
      </c>
      <c r="H118" s="5" t="e">
        <f t="shared" si="5"/>
        <v>#DIV/0!</v>
      </c>
      <c r="I118" s="19"/>
    </row>
    <row r="119" spans="1:9" ht="30.75" customHeight="1" hidden="1">
      <c r="A119" s="3" t="s">
        <v>34</v>
      </c>
      <c r="B119" s="2" t="s">
        <v>127</v>
      </c>
      <c r="C119" s="3" t="s">
        <v>128</v>
      </c>
      <c r="D119" s="4">
        <v>0</v>
      </c>
      <c r="E119" s="4">
        <v>0</v>
      </c>
      <c r="F119" s="4">
        <v>0</v>
      </c>
      <c r="G119" s="5" t="e">
        <f t="shared" si="6"/>
        <v>#DIV/0!</v>
      </c>
      <c r="H119" s="5" t="e">
        <f t="shared" si="5"/>
        <v>#DIV/0!</v>
      </c>
      <c r="I119" s="19"/>
    </row>
    <row r="120" spans="1:9" ht="44.25" customHeight="1" hidden="1">
      <c r="A120" s="3" t="s">
        <v>34</v>
      </c>
      <c r="B120" s="2" t="s">
        <v>130</v>
      </c>
      <c r="C120" s="3" t="s">
        <v>129</v>
      </c>
      <c r="D120" s="4">
        <v>0</v>
      </c>
      <c r="E120" s="4">
        <v>0</v>
      </c>
      <c r="F120" s="4">
        <v>0</v>
      </c>
      <c r="G120" s="5" t="e">
        <f t="shared" si="6"/>
        <v>#DIV/0!</v>
      </c>
      <c r="H120" s="5" t="e">
        <f t="shared" si="5"/>
        <v>#DIV/0!</v>
      </c>
      <c r="I120" s="19"/>
    </row>
    <row r="121" spans="1:9" ht="36" customHeight="1">
      <c r="A121" s="3" t="s">
        <v>35</v>
      </c>
      <c r="B121" s="2" t="s">
        <v>153</v>
      </c>
      <c r="C121" s="3" t="s">
        <v>152</v>
      </c>
      <c r="D121" s="4">
        <v>3622.9</v>
      </c>
      <c r="E121" s="4">
        <v>1375.5</v>
      </c>
      <c r="F121" s="4">
        <v>1315.2</v>
      </c>
      <c r="G121" s="5">
        <f t="shared" si="6"/>
        <v>0.36302409671809877</v>
      </c>
      <c r="H121" s="5">
        <f t="shared" si="5"/>
        <v>0.9561613958560524</v>
      </c>
      <c r="I121" s="19"/>
    </row>
    <row r="122" spans="1:9" ht="26.25" customHeight="1">
      <c r="A122" s="8" t="s">
        <v>36</v>
      </c>
      <c r="B122" s="7" t="s">
        <v>68</v>
      </c>
      <c r="C122" s="8"/>
      <c r="D122" s="11">
        <f>D123+D124</f>
        <v>596.1</v>
      </c>
      <c r="E122" s="11">
        <f>E123+E124</f>
        <v>177.7</v>
      </c>
      <c r="F122" s="11">
        <f>F123+F124</f>
        <v>174.7</v>
      </c>
      <c r="G122" s="64">
        <f t="shared" si="6"/>
        <v>0.29307163227646366</v>
      </c>
      <c r="H122" s="64">
        <f t="shared" si="5"/>
        <v>0.9831176139561058</v>
      </c>
      <c r="I122" s="19"/>
    </row>
    <row r="123" spans="1:9" ht="23.25" customHeight="1" hidden="1">
      <c r="A123" s="3" t="s">
        <v>37</v>
      </c>
      <c r="B123" s="2" t="s">
        <v>69</v>
      </c>
      <c r="C123" s="3" t="s">
        <v>37</v>
      </c>
      <c r="D123" s="4">
        <v>0</v>
      </c>
      <c r="E123" s="4">
        <v>0</v>
      </c>
      <c r="F123" s="4">
        <v>0</v>
      </c>
      <c r="G123" s="5" t="e">
        <f t="shared" si="6"/>
        <v>#DIV/0!</v>
      </c>
      <c r="H123" s="5" t="e">
        <f t="shared" si="5"/>
        <v>#DIV/0!</v>
      </c>
      <c r="I123" s="19"/>
    </row>
    <row r="124" spans="1:9" ht="26.25" customHeight="1">
      <c r="A124" s="3" t="s">
        <v>70</v>
      </c>
      <c r="B124" s="2" t="s">
        <v>71</v>
      </c>
      <c r="C124" s="3" t="s">
        <v>70</v>
      </c>
      <c r="D124" s="4">
        <v>596.1</v>
      </c>
      <c r="E124" s="4">
        <v>177.7</v>
      </c>
      <c r="F124" s="4">
        <v>174.7</v>
      </c>
      <c r="G124" s="5">
        <f t="shared" si="6"/>
        <v>0.29307163227646366</v>
      </c>
      <c r="H124" s="5">
        <f t="shared" si="5"/>
        <v>0.9831176139561058</v>
      </c>
      <c r="I124" s="19"/>
    </row>
    <row r="125" spans="1:9" ht="26.25" customHeight="1" hidden="1">
      <c r="A125" s="3"/>
      <c r="B125" s="15" t="s">
        <v>16</v>
      </c>
      <c r="C125" s="3"/>
      <c r="D125" s="4">
        <v>0</v>
      </c>
      <c r="E125" s="4">
        <v>0</v>
      </c>
      <c r="F125" s="4">
        <v>0</v>
      </c>
      <c r="G125" s="5" t="e">
        <f t="shared" si="6"/>
        <v>#DIV/0!</v>
      </c>
      <c r="H125" s="5" t="e">
        <f t="shared" si="5"/>
        <v>#DIV/0!</v>
      </c>
      <c r="I125" s="19"/>
    </row>
    <row r="126" spans="1:9" ht="27" customHeight="1">
      <c r="A126" s="8" t="s">
        <v>72</v>
      </c>
      <c r="B126" s="7" t="s">
        <v>73</v>
      </c>
      <c r="C126" s="8"/>
      <c r="D126" s="11">
        <f>D127</f>
        <v>320</v>
      </c>
      <c r="E126" s="11">
        <f>E127</f>
        <v>214.2</v>
      </c>
      <c r="F126" s="11">
        <f>F127</f>
        <v>214.2</v>
      </c>
      <c r="G126" s="64">
        <f t="shared" si="6"/>
        <v>0.6693749999999999</v>
      </c>
      <c r="H126" s="64">
        <f t="shared" si="5"/>
        <v>1</v>
      </c>
      <c r="I126" s="19"/>
    </row>
    <row r="127" spans="1:9" ht="17.25" customHeight="1">
      <c r="A127" s="3" t="s">
        <v>74</v>
      </c>
      <c r="B127" s="2" t="s">
        <v>75</v>
      </c>
      <c r="C127" s="3" t="s">
        <v>74</v>
      </c>
      <c r="D127" s="4">
        <v>320</v>
      </c>
      <c r="E127" s="4">
        <v>214.2</v>
      </c>
      <c r="F127" s="4">
        <v>214.2</v>
      </c>
      <c r="G127" s="5">
        <f t="shared" si="6"/>
        <v>0.6693749999999999</v>
      </c>
      <c r="H127" s="5">
        <f t="shared" si="5"/>
        <v>1</v>
      </c>
      <c r="I127" s="19"/>
    </row>
    <row r="128" spans="1:9" ht="39.75" customHeight="1">
      <c r="A128" s="8" t="s">
        <v>76</v>
      </c>
      <c r="B128" s="7" t="s">
        <v>77</v>
      </c>
      <c r="C128" s="8"/>
      <c r="D128" s="11">
        <f>D129</f>
        <v>2200</v>
      </c>
      <c r="E128" s="11">
        <f>E129</f>
        <v>550</v>
      </c>
      <c r="F128" s="11">
        <f>F129</f>
        <v>210.3</v>
      </c>
      <c r="G128" s="64">
        <f t="shared" si="6"/>
        <v>0.0955909090909091</v>
      </c>
      <c r="H128" s="64">
        <f t="shared" si="5"/>
        <v>0.3823636363636364</v>
      </c>
      <c r="I128" s="19"/>
    </row>
    <row r="129" spans="1:9" ht="36" customHeight="1">
      <c r="A129" s="3" t="s">
        <v>78</v>
      </c>
      <c r="B129" s="2" t="s">
        <v>103</v>
      </c>
      <c r="C129" s="3" t="s">
        <v>78</v>
      </c>
      <c r="D129" s="4">
        <v>2200</v>
      </c>
      <c r="E129" s="4">
        <v>550</v>
      </c>
      <c r="F129" s="4">
        <v>210.3</v>
      </c>
      <c r="G129" s="5">
        <f t="shared" si="6"/>
        <v>0.0955909090909091</v>
      </c>
      <c r="H129" s="5">
        <f t="shared" si="5"/>
        <v>0.3823636363636364</v>
      </c>
      <c r="I129" s="19"/>
    </row>
    <row r="130" spans="1:9" ht="26.25" customHeight="1">
      <c r="A130" s="8" t="s">
        <v>79</v>
      </c>
      <c r="B130" s="7" t="s">
        <v>82</v>
      </c>
      <c r="C130" s="8"/>
      <c r="D130" s="11">
        <f>D131+D133+D132</f>
        <v>2365.1</v>
      </c>
      <c r="E130" s="11">
        <f>E131+E133+E132</f>
        <v>561.7</v>
      </c>
      <c r="F130" s="11">
        <f>F131+F133+F132</f>
        <v>561</v>
      </c>
      <c r="G130" s="64">
        <f t="shared" si="6"/>
        <v>0.23719927275802294</v>
      </c>
      <c r="H130" s="64">
        <f t="shared" si="5"/>
        <v>0.9987537831582695</v>
      </c>
      <c r="I130" s="19"/>
    </row>
    <row r="131" spans="1:9" ht="66" customHeight="1">
      <c r="A131" s="3" t="s">
        <v>80</v>
      </c>
      <c r="B131" s="2" t="s">
        <v>154</v>
      </c>
      <c r="C131" s="3" t="s">
        <v>155</v>
      </c>
      <c r="D131" s="4">
        <v>2365.1</v>
      </c>
      <c r="E131" s="4">
        <v>561.7</v>
      </c>
      <c r="F131" s="4">
        <v>561</v>
      </c>
      <c r="G131" s="5">
        <f t="shared" si="6"/>
        <v>0.23719927275802294</v>
      </c>
      <c r="H131" s="5">
        <f t="shared" si="5"/>
        <v>0.9987537831582695</v>
      </c>
      <c r="I131" s="19"/>
    </row>
    <row r="132" spans="1:9" ht="36" customHeight="1" hidden="1">
      <c r="A132" s="3" t="s">
        <v>80</v>
      </c>
      <c r="B132" s="2" t="s">
        <v>156</v>
      </c>
      <c r="C132" s="3" t="s">
        <v>157</v>
      </c>
      <c r="D132" s="4">
        <v>0</v>
      </c>
      <c r="E132" s="4">
        <v>0</v>
      </c>
      <c r="F132" s="4">
        <v>0</v>
      </c>
      <c r="G132" s="5" t="e">
        <f t="shared" si="6"/>
        <v>#DIV/0!</v>
      </c>
      <c r="H132" s="5" t="e">
        <f t="shared" si="5"/>
        <v>#DIV/0!</v>
      </c>
      <c r="I132" s="19"/>
    </row>
    <row r="133" spans="1:9" ht="30.75" customHeight="1" hidden="1">
      <c r="A133" s="3" t="s">
        <v>81</v>
      </c>
      <c r="B133" s="2" t="s">
        <v>117</v>
      </c>
      <c r="C133" s="3" t="s">
        <v>158</v>
      </c>
      <c r="D133" s="4">
        <v>0</v>
      </c>
      <c r="E133" s="4">
        <v>0</v>
      </c>
      <c r="F133" s="4">
        <v>0</v>
      </c>
      <c r="G133" s="5" t="e">
        <f t="shared" si="6"/>
        <v>#DIV/0!</v>
      </c>
      <c r="H133" s="5" t="e">
        <f t="shared" si="5"/>
        <v>#DIV/0!</v>
      </c>
      <c r="I133" s="19"/>
    </row>
    <row r="134" spans="1:9" ht="26.25" customHeight="1">
      <c r="A134" s="38"/>
      <c r="B134" s="39" t="s">
        <v>38</v>
      </c>
      <c r="C134" s="38"/>
      <c r="D134" s="11">
        <f>D42+D58+D63+D90+D102+D108+D111+D122+D126+D128+D130</f>
        <v>667498.4</v>
      </c>
      <c r="E134" s="11">
        <f>E42+E58+E63+E90+E102+E108+E111+E122+E126+E128+E130</f>
        <v>187627.60000000003</v>
      </c>
      <c r="F134" s="11">
        <f>F42+F58+F63+F90+F102+F108+F111+F122+F126+F128+F130</f>
        <v>137314.30000000002</v>
      </c>
      <c r="G134" s="64">
        <f t="shared" si="6"/>
        <v>0.20571480021525146</v>
      </c>
      <c r="H134" s="64">
        <f t="shared" si="5"/>
        <v>0.7318448884918849</v>
      </c>
      <c r="I134" s="19"/>
    </row>
    <row r="135" spans="1:9" ht="19.5" customHeight="1">
      <c r="A135" s="51"/>
      <c r="B135" s="2" t="s">
        <v>52</v>
      </c>
      <c r="C135" s="3"/>
      <c r="D135" s="59">
        <f>D130</f>
        <v>2365.1</v>
      </c>
      <c r="E135" s="59">
        <f>E130</f>
        <v>561.7</v>
      </c>
      <c r="F135" s="59">
        <f>F130</f>
        <v>561</v>
      </c>
      <c r="G135" s="5">
        <f t="shared" si="6"/>
        <v>0.23719927275802294</v>
      </c>
      <c r="H135" s="5">
        <f t="shared" si="5"/>
        <v>0.9987537831582695</v>
      </c>
      <c r="I135" s="19"/>
    </row>
    <row r="136" spans="4:7" ht="16.5">
      <c r="D136" s="48"/>
      <c r="E136" s="48"/>
      <c r="F136" s="48"/>
      <c r="G136" s="48"/>
    </row>
    <row r="137" spans="4:7" ht="16.5">
      <c r="D137" s="48"/>
      <c r="E137" s="48"/>
      <c r="F137" s="48"/>
      <c r="G137" s="48"/>
    </row>
    <row r="138" spans="2:7" ht="16.5">
      <c r="B138" s="41" t="s">
        <v>231</v>
      </c>
      <c r="D138" s="48"/>
      <c r="E138" s="48"/>
      <c r="F138" s="48">
        <v>3010.2</v>
      </c>
      <c r="G138" s="48"/>
    </row>
    <row r="139" spans="4:7" ht="16.5" hidden="1">
      <c r="D139" s="48"/>
      <c r="E139" s="48"/>
      <c r="F139" s="48"/>
      <c r="G139" s="48"/>
    </row>
    <row r="140" spans="2:7" ht="16.5" hidden="1">
      <c r="B140" s="41" t="s">
        <v>53</v>
      </c>
      <c r="D140" s="48"/>
      <c r="E140" s="48"/>
      <c r="F140" s="48"/>
      <c r="G140" s="48"/>
    </row>
    <row r="141" spans="2:9" ht="16.5" hidden="1">
      <c r="B141" s="41" t="s">
        <v>54</v>
      </c>
      <c r="D141" s="48"/>
      <c r="E141" s="48"/>
      <c r="F141" s="48"/>
      <c r="G141" s="48"/>
      <c r="H141" s="43"/>
      <c r="I141" s="44"/>
    </row>
    <row r="142" spans="4:7" ht="16.5" hidden="1">
      <c r="D142" s="48"/>
      <c r="E142" s="48"/>
      <c r="F142" s="48"/>
      <c r="G142" s="48"/>
    </row>
    <row r="143" spans="2:7" ht="16.5" hidden="1">
      <c r="B143" s="41" t="s">
        <v>55</v>
      </c>
      <c r="D143" s="48"/>
      <c r="E143" s="48"/>
      <c r="F143" s="48"/>
      <c r="G143" s="48"/>
    </row>
    <row r="144" spans="2:9" ht="16.5" hidden="1">
      <c r="B144" s="41" t="s">
        <v>56</v>
      </c>
      <c r="D144" s="48"/>
      <c r="E144" s="48"/>
      <c r="F144" s="48">
        <v>0</v>
      </c>
      <c r="G144" s="48"/>
      <c r="H144" s="43"/>
      <c r="I144" s="44"/>
    </row>
    <row r="145" spans="4:7" ht="16.5" hidden="1">
      <c r="D145" s="48"/>
      <c r="E145" s="48"/>
      <c r="F145" s="48"/>
      <c r="G145" s="48"/>
    </row>
    <row r="146" spans="2:7" ht="16.5" hidden="1">
      <c r="B146" s="41" t="s">
        <v>57</v>
      </c>
      <c r="D146" s="48"/>
      <c r="E146" s="48"/>
      <c r="F146" s="48"/>
      <c r="G146" s="48"/>
    </row>
    <row r="147" spans="2:7" ht="16.5" hidden="1">
      <c r="B147" s="41" t="s">
        <v>58</v>
      </c>
      <c r="D147" s="48"/>
      <c r="E147" s="48"/>
      <c r="F147" s="48"/>
      <c r="G147" s="48"/>
    </row>
    <row r="148" spans="4:7" ht="16.5">
      <c r="D148" s="48"/>
      <c r="E148" s="48"/>
      <c r="F148" s="48"/>
      <c r="G148" s="48"/>
    </row>
    <row r="149" spans="2:7" ht="16.5">
      <c r="B149" s="41" t="s">
        <v>59</v>
      </c>
      <c r="D149" s="48"/>
      <c r="E149" s="48"/>
      <c r="F149" s="48"/>
      <c r="G149" s="48"/>
    </row>
    <row r="150" spans="2:8" ht="16.5">
      <c r="B150" s="41" t="s">
        <v>60</v>
      </c>
      <c r="D150" s="48"/>
      <c r="E150" s="48"/>
      <c r="F150" s="48">
        <v>3000</v>
      </c>
      <c r="G150" s="48"/>
      <c r="H150" s="47"/>
    </row>
    <row r="151" spans="4:7" ht="16.5">
      <c r="D151" s="48"/>
      <c r="E151" s="48"/>
      <c r="F151" s="48"/>
      <c r="G151" s="48"/>
    </row>
    <row r="152" spans="4:7" ht="16.5">
      <c r="D152" s="48"/>
      <c r="E152" s="48"/>
      <c r="F152" s="48"/>
      <c r="G152" s="48"/>
    </row>
    <row r="153" spans="2:9" ht="16.5">
      <c r="B153" s="41" t="s">
        <v>61</v>
      </c>
      <c r="D153" s="48"/>
      <c r="E153" s="48"/>
      <c r="F153" s="48">
        <f>F138+F36+F141+F144-F134-F147-F150</f>
        <v>1756.3999999999942</v>
      </c>
      <c r="G153" s="48"/>
      <c r="H153" s="48"/>
      <c r="I153" s="49"/>
    </row>
    <row r="154" spans="4:7" ht="16.5">
      <c r="D154" s="48"/>
      <c r="E154" s="48"/>
      <c r="F154" s="48"/>
      <c r="G154" s="48"/>
    </row>
    <row r="158" spans="2:8" ht="16.5">
      <c r="B158" s="84" t="s">
        <v>233</v>
      </c>
      <c r="C158" s="84"/>
      <c r="D158" s="84"/>
      <c r="E158" s="84"/>
      <c r="F158" s="84"/>
      <c r="G158" s="84"/>
      <c r="H158" s="84"/>
    </row>
    <row r="159" spans="2:7" ht="16.5">
      <c r="B159" s="85" t="s">
        <v>234</v>
      </c>
      <c r="G159" s="86" t="s">
        <v>235</v>
      </c>
    </row>
  </sheetData>
  <sheetProtection/>
  <mergeCells count="23">
    <mergeCell ref="B158:H158"/>
    <mergeCell ref="L44:N45"/>
    <mergeCell ref="F39:F40"/>
    <mergeCell ref="J44:K44"/>
    <mergeCell ref="H3:H4"/>
    <mergeCell ref="J45:K45"/>
    <mergeCell ref="G39:G40"/>
    <mergeCell ref="A3:A4"/>
    <mergeCell ref="B3:B4"/>
    <mergeCell ref="D3:D4"/>
    <mergeCell ref="C39:C40"/>
    <mergeCell ref="F3:F4"/>
    <mergeCell ref="E3:E4"/>
    <mergeCell ref="A2:H2"/>
    <mergeCell ref="A39:A40"/>
    <mergeCell ref="H39:H40"/>
    <mergeCell ref="B39:B40"/>
    <mergeCell ref="D39:D40"/>
    <mergeCell ref="D1:H1"/>
    <mergeCell ref="E39:E40"/>
    <mergeCell ref="C3:C4"/>
    <mergeCell ref="G3:G4"/>
    <mergeCell ref="A38:H38"/>
  </mergeCells>
  <printOptions/>
  <pageMargins left="0.15748031496062992" right="0.2362204724409449" top="0.5511811023622047" bottom="0.5905511811023623" header="0" footer="0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2017-04-20T12:04:09Z</cp:lastPrinted>
  <dcterms:created xsi:type="dcterms:W3CDTF">1996-10-08T23:32:33Z</dcterms:created>
  <dcterms:modified xsi:type="dcterms:W3CDTF">2017-04-20T12:04:42Z</dcterms:modified>
  <cp:category/>
  <cp:version/>
  <cp:contentType/>
  <cp:contentStatus/>
</cp:coreProperties>
</file>