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О г.Ртищево" sheetId="1" r:id="rId1"/>
  </sheets>
  <definedNames>
    <definedName name="_xlnm.Print_Area" localSheetId="0">'МО г.Ртищево'!$B$1:$I$145</definedName>
  </definedNames>
  <calcPr fullCalcOnLoad="1"/>
</workbook>
</file>

<file path=xl/sharedStrings.xml><?xml version="1.0" encoding="utf-8"?>
<sst xmlns="http://schemas.openxmlformats.org/spreadsheetml/2006/main" count="226" uniqueCount="214">
  <si>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</si>
  <si>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</si>
  <si>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</si>
  <si>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Земельный налог</t>
  </si>
  <si>
    <t>Доходы от перечисления части прибыли</t>
  </si>
  <si>
    <t>Плат.за негат.возд.на окр.ср.</t>
  </si>
  <si>
    <t xml:space="preserve">Невыясненные поступления </t>
  </si>
  <si>
    <t>БЕЗВОЗМЕЗДНЫЕ ПЕРЕЧИСЛЕНИЯ</t>
  </si>
  <si>
    <t>Дотации</t>
  </si>
  <si>
    <t>ПРОЧИЕ БЕЗВОЗМЕЗДНЫЕ ПОСТУПЛЕНИЯ (спонсорская помощь)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</si>
  <si>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</si>
  <si>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</si>
  <si>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</si>
  <si>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</si>
  <si>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</si>
  <si>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</si>
  <si>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</si>
  <si>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</si>
  <si>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</si>
  <si>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СОЦИАЛЬНАЯ ПОЛИТИКА</t>
  </si>
  <si>
    <t>1001</t>
  </si>
  <si>
    <t>1003</t>
  </si>
  <si>
    <t>1100</t>
  </si>
  <si>
    <t>1101</t>
  </si>
  <si>
    <t>Иные межбюджетные трансферты</t>
  </si>
  <si>
    <t>ИТОГО РАСХОДОВ</t>
  </si>
  <si>
    <t>0100</t>
  </si>
  <si>
    <t>0103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</si>
  <si>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</si>
  <si>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</si>
  <si>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</si>
  <si>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</si>
  <si>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</si>
  <si>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</si>
  <si>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</si>
  <si>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</si>
  <si>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</si>
  <si>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</si>
  <si>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</si>
  <si>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</si>
  <si>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</si>
  <si>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</si>
  <si>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</si>
  <si>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</si>
  <si>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</si>
  <si>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</si>
  <si>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</si>
  <si>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</si>
  <si>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Госпошлина</t>
  </si>
  <si>
    <t>в том числе собственные доходы</t>
  </si>
  <si>
    <t>0409</t>
  </si>
  <si>
    <t>Компенсация затрат</t>
  </si>
  <si>
    <t>Мероприятия по землеустройству и землепользованию</t>
  </si>
  <si>
    <t>0113</t>
  </si>
  <si>
    <t>ФИЗИЧЕСКАЯ КУЛЬТУРА И СПОРТ</t>
  </si>
  <si>
    <t>1200</t>
  </si>
  <si>
    <t>СРЕДСТВА МАССОВОЙ ИНФОРМАЦИИ</t>
  </si>
  <si>
    <t>1202</t>
  </si>
  <si>
    <t>Периодическая печать и издательства</t>
  </si>
  <si>
    <t>Возврат остатков субсидий, субвенций и иных</t>
  </si>
  <si>
    <t>0314</t>
  </si>
  <si>
    <t>раздел</t>
  </si>
  <si>
    <t>Классификация</t>
  </si>
  <si>
    <t>5220610</t>
  </si>
  <si>
    <t>5220611</t>
  </si>
  <si>
    <t>Капитальный ремонт муниципального жилищного фонда</t>
  </si>
  <si>
    <t>Прочие мероприятия по благоустройству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</si>
  <si>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</si>
  <si>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</si>
  <si>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</si>
  <si>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</si>
  <si>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0107</t>
  </si>
  <si>
    <t>Другие вопросы в области национальной экономики, в том числе:</t>
  </si>
  <si>
    <t>Расходы на оплату членских взносов в ассоциации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</si>
  <si>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</si>
  <si>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</si>
  <si>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Обеспечение деятельности представительного органа муниципального образования</t>
  </si>
  <si>
    <t>Оплата за газ для поддержания вечного огня</t>
  </si>
  <si>
    <t>Акцизы на нефтепродукты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</si>
  <si>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</si>
  <si>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</si>
  <si>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Субсидии (кап. ремонт))</t>
  </si>
  <si>
    <t>9140008200</t>
  </si>
  <si>
    <t>9530005350</t>
  </si>
  <si>
    <t>9930008100</t>
  </si>
  <si>
    <t>Расходы по исполнительным листам</t>
  </si>
  <si>
    <t>9910008510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</si>
  <si>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</si>
  <si>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</si>
  <si>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</si>
  <si>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</si>
  <si>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</si>
  <si>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9400006700</t>
  </si>
  <si>
    <t>0408</t>
  </si>
  <si>
    <t>7240100000</t>
  </si>
  <si>
    <t>0703</t>
  </si>
  <si>
    <t>Дополнительное образование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</si>
  <si>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</si>
  <si>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</si>
  <si>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</si>
  <si>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</si>
  <si>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</si>
  <si>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</si>
  <si>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</si>
  <si>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</si>
  <si>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</si>
  <si>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</si>
  <si>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</si>
  <si>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</si>
  <si>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Выполнение других обязательств муниципального образования(отдел имущества)</t>
  </si>
  <si>
    <t>Транспорт</t>
  </si>
  <si>
    <t>75303G0800</t>
  </si>
  <si>
    <t>9400006800</t>
  </si>
  <si>
    <t>Иные мероприятия в области управления муниципальным имуществом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</si>
  <si>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</si>
  <si>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</si>
  <si>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Обеспечение проведения выборов и референдумов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</si>
  <si>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</si>
  <si>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</si>
  <si>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</si>
  <si>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</si>
  <si>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</si>
  <si>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</si>
  <si>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7240100С20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</si>
  <si>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</si>
  <si>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7240100С10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</si>
  <si>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</si>
  <si>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Остатки на начало года</t>
  </si>
  <si>
    <t>9140008700</t>
  </si>
  <si>
    <t>Проведение выборов в представительные органы муниципального образования</t>
  </si>
  <si>
    <t>Основное мероприятие "Содержание автомобильных дорог общего пользования местного значения"</t>
  </si>
  <si>
    <t>Основное мероприятие "Ремонт асфальтового покрытия улиц и дворовых территорий г. Ртищево"</t>
  </si>
  <si>
    <t>7530000000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</si>
  <si>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</si>
  <si>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7540200000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</si>
  <si>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</si>
  <si>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</si>
  <si>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Муниципальная программа  "Благоустройство населённых пунктов  муниципального образования на 2018 год", в том числе: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</si>
  <si>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</si>
  <si>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</si>
  <si>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</si>
  <si>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</si>
  <si>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</si>
  <si>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</si>
  <si>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83004V0000</t>
  </si>
  <si>
    <t>Основное мероприятие "Ликвидация несанкционированных свалок"</t>
  </si>
  <si>
    <t>83005V0000</t>
  </si>
  <si>
    <t>Основное мероприятие "Уборка и содержание территории кладбищ муниципального образования"</t>
  </si>
  <si>
    <t>83007V0000</t>
  </si>
  <si>
    <t>Основное мероприятие "Уборка и содержание территорий населенных пунктов муниципального образования"</t>
  </si>
  <si>
    <t>83008V0000</t>
  </si>
  <si>
    <t>Основное мероприятие "Улучшение эстетического и архитектурного вида городского парка культуры и отдыха"</t>
  </si>
  <si>
    <t>83009V0000</t>
  </si>
  <si>
    <t>Основное мероприятие "Установка стелы «Я люблю город Ртищево»"</t>
  </si>
  <si>
    <t>83011V0000</t>
  </si>
  <si>
    <t xml:space="preserve"> Основное мероприятие "Поставка электроэнергии для работы уличного освещения"</t>
  </si>
  <si>
    <t>83012V0000</t>
  </si>
  <si>
    <t>Основное мероприятие "Выполнение работ по обслуживанию уличного освещения"</t>
  </si>
  <si>
    <t>83013V0000</t>
  </si>
  <si>
    <t>Основное мероприятие "Расчеты с ГАУ Агентство по повышению энергоэффективности Саратовской области"</t>
  </si>
  <si>
    <t>83014V0000</t>
  </si>
  <si>
    <t>Основное мероприятие "Уменьшение численности безнадзорных животных"</t>
  </si>
  <si>
    <t>83015V0000</t>
  </si>
  <si>
    <t>Основное мероприятие "Уборка территорий в зонах отдыха"</t>
  </si>
  <si>
    <t>Основное мероприятие "Изготовление сметной документации, технический контроль"</t>
  </si>
  <si>
    <t>9910008530</t>
  </si>
  <si>
    <t>Расходы на исполнение административных правонарушений</t>
  </si>
  <si>
    <t>75306G0800</t>
  </si>
  <si>
    <t>04.42.01.</t>
  </si>
  <si>
    <t>Субсидии на поддержку государственных программ субъектов РФи муниципальных программ формирования современной городской среды (ОБЛАСТНАЯ ЧАСТЬ)</t>
  </si>
  <si>
    <t>04.42.02</t>
  </si>
  <si>
    <t>054,059</t>
  </si>
  <si>
    <t>84002L5550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</si>
  <si>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</si>
  <si>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</si>
  <si>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840010000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</si>
  <si>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</si>
  <si>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</si>
  <si>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8400200000</t>
  </si>
  <si>
    <t>83018V0000</t>
  </si>
  <si>
    <t>Основное мероприятие "Приобретение детских качелей для установки на территории города Ртищево"</t>
  </si>
  <si>
    <t>7240100Т10</t>
  </si>
  <si>
    <t>7240100Т20</t>
  </si>
  <si>
    <t>Капитальный ремонт разводящей водопроводной сети, расположенной по адресу: Саратовская область, г. Ртищево</t>
  </si>
  <si>
    <t>Строительство объекта: "Канализационно - очистные сооружения в г. Ртищево Саратовской области"</t>
  </si>
  <si>
    <t>84001L5550</t>
  </si>
  <si>
    <t>Налог на доходы физических лиц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</si>
  <si>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</si>
  <si>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</si>
  <si>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</si>
  <si>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</si>
  <si>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</si>
  <si>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</si>
  <si>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Меры социальной поддержки почетных граждан</t>
  </si>
  <si>
    <t xml:space="preserve">Сведения
об исполнении бюджета муниципального образования город Ртищево 
за 9 месяцев 2018 года
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</si>
  <si>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</si>
  <si>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</si>
  <si>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</si>
  <si>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Уточненные  плановые назначения 9 месяцев 2018 года, тыс. рублей</t>
  </si>
  <si>
    <t>Процент  исполнения к уточненному  плану 9 месяцев 2018 года, %</t>
  </si>
  <si>
    <t>НАЛОГОВЫЕ И НЕНАЛОГОВЫЕ ДОХОДЫ</t>
  </si>
  <si>
    <t>Единый сельскохозяйственный  налог</t>
  </si>
  <si>
    <t>Доходы от перечисления части прибыли государственных и муниципальных унитарных предприятий</t>
  </si>
  <si>
    <t xml:space="preserve">Субсидии </t>
  </si>
  <si>
    <t>ИТОГО ДОХОДОВ</t>
  </si>
  <si>
    <t>Другие общегосударственные вопросы в том числе:</t>
  </si>
  <si>
    <t>Жилищное хозяйство, в том числе:</t>
  </si>
  <si>
    <t>Субсидии на поддержку государственных программ субъектов РФ и муниципальных программ формирования современной городской среды (ФЕДЕРАЛЬНАЯ ЧАСТЬ)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</si>
  <si>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(МУНИЦИПАЛЬНАЯ ЧАСТЬ)</t>
  </si>
  <si>
    <t xml:space="preserve">Предоставление субсидий бюджетным учреждениям  </t>
  </si>
  <si>
    <t>Верно: начальник отдела делопроизводства</t>
  </si>
  <si>
    <t>администрации муниципального района</t>
  </si>
  <si>
    <t>Ю.А. Малюгина</t>
  </si>
  <si>
    <t xml:space="preserve">                                                                                                                   Приложение № 1
                                                                                         к распоряжению администрации                                                                                                                                                               Ртищевского  муниципального района 
 от 23 октября 2018 года  № 837-р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</si>
</sst>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41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vertical="top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185" fontId="1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1" fillId="33" borderId="11" xfId="56" applyNumberFormat="1" applyFont="1" applyFill="1" applyBorder="1" applyAlignment="1" applyProtection="1">
      <alignment horizontal="left" wrapText="1"/>
      <protection hidden="1"/>
    </xf>
    <xf numFmtId="49" fontId="1" fillId="33" borderId="11" xfId="56" applyNumberFormat="1" applyFont="1" applyFill="1" applyBorder="1" applyAlignment="1" applyProtection="1">
      <alignment horizontal="left" wrapText="1"/>
      <protection hidden="1"/>
    </xf>
    <xf numFmtId="0" fontId="1" fillId="33" borderId="12" xfId="56" applyNumberFormat="1" applyFont="1" applyFill="1" applyBorder="1" applyAlignment="1" applyProtection="1">
      <alignment horizontal="left" wrapText="1"/>
      <protection hidden="1"/>
    </xf>
    <xf numFmtId="4" fontId="1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85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2" fillId="33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/>
    </xf>
    <xf numFmtId="185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85" fontId="1" fillId="33" borderId="0" xfId="0" applyNumberFormat="1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184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43"/>
  <sheetViews>
    <sheetView tabSelected="1" view="pageBreakPreview" zoomScale="75" zoomScaleNormal="85" zoomScaleSheetLayoutView="75" zoomScalePageLayoutView="0" workbookViewId="0" topLeftCell="B1">
      <selection activeCell="D1" sqref="D1:H1"/>
    </sheetView>
  </sheetViews>
  <sheetFormatPr defaultColWidth="9.140625" defaultRowHeight="12.75"/>
  <cols>
    <col min="1" max="1" width="6.7109375" style="1" hidden="1" customWidth="1"/>
    <col min="2" max="2" width="72.8515625" style="1" customWidth="1"/>
    <col min="3" max="3" width="15.421875" style="2" hidden="1" customWidth="1"/>
    <col min="4" max="4" width="21.7109375" style="29" customWidth="1"/>
    <col min="5" max="5" width="21.28125" style="29" customWidth="1"/>
    <col min="6" max="6" width="18.8515625" style="29" customWidth="1"/>
    <col min="7" max="7" width="19.7109375" style="29" customWidth="1"/>
    <col min="8" max="8" width="20.57421875" style="29" customWidth="1"/>
    <col min="9" max="9" width="12.28125" style="1" customWidth="1"/>
    <col min="10" max="16384" width="9.140625" style="3" customWidth="1"/>
  </cols>
  <sheetData>
    <row r="1" spans="4:8" ht="90" customHeight="1">
      <c r="D1" s="55" t="s">
        <v>213</v>
      </c>
      <c r="E1" s="55"/>
      <c r="F1" s="55"/>
      <c r="G1" s="55"/>
      <c r="H1" s="55"/>
    </row>
    <row r="2" spans="1:8" ht="70.5" customHeight="1">
      <c r="A2" s="39" t="s">
        <v>194</v>
      </c>
      <c r="B2" s="39"/>
      <c r="C2" s="39"/>
      <c r="D2" s="39"/>
      <c r="E2" s="39"/>
      <c r="F2" s="39"/>
      <c r="G2" s="39"/>
      <c r="H2" s="39"/>
    </row>
    <row r="3" spans="1:8" ht="111.75" customHeight="1">
      <c r="A3" s="4"/>
      <c r="B3" s="46" t="s">
        <v>2</v>
      </c>
      <c r="C3" s="48"/>
      <c r="D3" s="40" t="s">
        <v>195</v>
      </c>
      <c r="E3" s="44" t="s">
        <v>198</v>
      </c>
      <c r="F3" s="40" t="s">
        <v>196</v>
      </c>
      <c r="G3" s="40" t="s">
        <v>197</v>
      </c>
      <c r="H3" s="44" t="s">
        <v>199</v>
      </c>
    </row>
    <row r="4" spans="1:8" ht="26.25" customHeight="1">
      <c r="A4" s="4"/>
      <c r="B4" s="47"/>
      <c r="C4" s="49"/>
      <c r="D4" s="40"/>
      <c r="E4" s="45"/>
      <c r="F4" s="40"/>
      <c r="G4" s="40"/>
      <c r="H4" s="45"/>
    </row>
    <row r="5" spans="1:8" ht="25.5" customHeight="1">
      <c r="A5" s="4"/>
      <c r="B5" s="31">
        <v>1</v>
      </c>
      <c r="C5" s="32"/>
      <c r="D5" s="33">
        <v>2</v>
      </c>
      <c r="E5" s="31">
        <v>3</v>
      </c>
      <c r="F5" s="33">
        <v>4</v>
      </c>
      <c r="G5" s="31">
        <v>5</v>
      </c>
      <c r="H5" s="31">
        <v>6</v>
      </c>
    </row>
    <row r="6" spans="1:8" ht="16.5">
      <c r="A6" s="4"/>
      <c r="B6" s="7" t="s">
        <v>200</v>
      </c>
      <c r="C6" s="5"/>
      <c r="D6" s="8">
        <f>D7+D8+D9+D10+D11+D12+D13+D14+D15+D18+D19+D20+D21+D22+D23+D16</f>
        <v>74342.4</v>
      </c>
      <c r="E6" s="8">
        <f>E7+E8+E9+E10+E11+E12+E13+E14+E15+E18+E19+E20+E21+E22+E23+E16</f>
        <v>44158</v>
      </c>
      <c r="F6" s="8">
        <f>F7+F8+F9+F10+F11+F12+F13+F14+F15+F18+F19+F20+F21+F22+F23+F16+F17</f>
        <v>51370.00000000001</v>
      </c>
      <c r="G6" s="35">
        <f aca="true" t="shared" si="0" ref="G6:G31">F6/D6</f>
        <v>0.6909919507575759</v>
      </c>
      <c r="H6" s="35">
        <f>F6/E6</f>
        <v>1.163322614248834</v>
      </c>
    </row>
    <row r="7" spans="1:8" ht="16.5">
      <c r="A7" s="4"/>
      <c r="B7" s="7" t="s">
        <v>186</v>
      </c>
      <c r="C7" s="5"/>
      <c r="D7" s="8">
        <v>41560</v>
      </c>
      <c r="E7" s="8">
        <v>28500</v>
      </c>
      <c r="F7" s="8">
        <v>30635.8</v>
      </c>
      <c r="G7" s="35">
        <f t="shared" si="0"/>
        <v>0.7371462945139557</v>
      </c>
      <c r="H7" s="35">
        <f aca="true" t="shared" si="1" ref="H7:H31">F7/E7</f>
        <v>1.0749403508771929</v>
      </c>
    </row>
    <row r="8" spans="1:8" ht="16.5">
      <c r="A8" s="4"/>
      <c r="B8" s="7" t="s">
        <v>78</v>
      </c>
      <c r="C8" s="5"/>
      <c r="D8" s="8">
        <v>4662.4</v>
      </c>
      <c r="E8" s="8">
        <v>3600</v>
      </c>
      <c r="F8" s="8">
        <v>4064.1</v>
      </c>
      <c r="G8" s="35">
        <f t="shared" si="0"/>
        <v>0.8716755319148937</v>
      </c>
      <c r="H8" s="35">
        <f t="shared" si="1"/>
        <v>1.1289166666666666</v>
      </c>
    </row>
    <row r="9" spans="1:8" ht="16.5">
      <c r="A9" s="4"/>
      <c r="B9" s="34" t="s">
        <v>201</v>
      </c>
      <c r="C9" s="5"/>
      <c r="D9" s="8">
        <v>703</v>
      </c>
      <c r="E9" s="8">
        <v>703</v>
      </c>
      <c r="F9" s="8">
        <v>974.9</v>
      </c>
      <c r="G9" s="35">
        <f t="shared" si="0"/>
        <v>1.3867709815078235</v>
      </c>
      <c r="H9" s="35">
        <f t="shared" si="1"/>
        <v>1.3867709815078235</v>
      </c>
    </row>
    <row r="10" spans="1:8" ht="16.5">
      <c r="A10" s="4"/>
      <c r="B10" s="7" t="s">
        <v>190</v>
      </c>
      <c r="C10" s="5"/>
      <c r="D10" s="8">
        <v>11367</v>
      </c>
      <c r="E10" s="8">
        <v>2350</v>
      </c>
      <c r="F10" s="8">
        <v>4873.7</v>
      </c>
      <c r="G10" s="35">
        <f t="shared" si="0"/>
        <v>0.42875868742852113</v>
      </c>
      <c r="H10" s="35">
        <f t="shared" si="1"/>
        <v>2.073914893617021</v>
      </c>
    </row>
    <row r="11" spans="1:8" ht="16.5">
      <c r="A11" s="4"/>
      <c r="B11" s="7" t="s">
        <v>3</v>
      </c>
      <c r="C11" s="5"/>
      <c r="D11" s="8">
        <v>11850</v>
      </c>
      <c r="E11" s="8">
        <v>6030</v>
      </c>
      <c r="F11" s="8">
        <v>7445.3</v>
      </c>
      <c r="G11" s="35">
        <f t="shared" si="0"/>
        <v>0.628295358649789</v>
      </c>
      <c r="H11" s="35">
        <f t="shared" si="1"/>
        <v>1.2347097844112769</v>
      </c>
    </row>
    <row r="12" spans="1:8" ht="16.5" hidden="1">
      <c r="A12" s="4"/>
      <c r="B12" s="7" t="s">
        <v>48</v>
      </c>
      <c r="C12" s="5"/>
      <c r="D12" s="8">
        <v>0</v>
      </c>
      <c r="E12" s="8">
        <v>0</v>
      </c>
      <c r="F12" s="8">
        <v>0</v>
      </c>
      <c r="G12" s="35" t="e">
        <f t="shared" si="0"/>
        <v>#DIV/0!</v>
      </c>
      <c r="H12" s="35" t="e">
        <f t="shared" si="1"/>
        <v>#DIV/0!</v>
      </c>
    </row>
    <row r="13" spans="1:8" ht="16.5" hidden="1">
      <c r="A13" s="4"/>
      <c r="B13" s="7" t="s">
        <v>45</v>
      </c>
      <c r="C13" s="5"/>
      <c r="D13" s="8">
        <v>0</v>
      </c>
      <c r="E13" s="8">
        <v>0</v>
      </c>
      <c r="F13" s="8">
        <v>0</v>
      </c>
      <c r="G13" s="35" t="e">
        <f t="shared" si="0"/>
        <v>#DIV/0!</v>
      </c>
      <c r="H13" s="35" t="e">
        <f t="shared" si="1"/>
        <v>#DIV/0!</v>
      </c>
    </row>
    <row r="14" spans="1:8" ht="25.5" customHeight="1">
      <c r="A14" s="4"/>
      <c r="B14" s="7" t="s">
        <v>187</v>
      </c>
      <c r="C14" s="5"/>
      <c r="D14" s="8">
        <v>1900</v>
      </c>
      <c r="E14" s="8">
        <v>1250</v>
      </c>
      <c r="F14" s="8">
        <v>1321.4</v>
      </c>
      <c r="G14" s="35">
        <f t="shared" si="0"/>
        <v>0.6954736842105264</v>
      </c>
      <c r="H14" s="35">
        <f t="shared" si="1"/>
        <v>1.05712</v>
      </c>
    </row>
    <row r="15" spans="1:8" ht="36" customHeight="1">
      <c r="A15" s="4"/>
      <c r="B15" s="7" t="s">
        <v>189</v>
      </c>
      <c r="C15" s="5"/>
      <c r="D15" s="8">
        <v>1600</v>
      </c>
      <c r="E15" s="8">
        <v>1200</v>
      </c>
      <c r="F15" s="8">
        <v>1418.9</v>
      </c>
      <c r="G15" s="35">
        <f t="shared" si="0"/>
        <v>0.8868125</v>
      </c>
      <c r="H15" s="35">
        <f t="shared" si="1"/>
        <v>1.1824166666666667</v>
      </c>
    </row>
    <row r="16" spans="1:8" ht="16.5" hidden="1">
      <c r="A16" s="4"/>
      <c r="B16" s="7" t="s">
        <v>4</v>
      </c>
      <c r="C16" s="5"/>
      <c r="D16" s="8"/>
      <c r="E16" s="8"/>
      <c r="F16" s="8"/>
      <c r="G16" s="35" t="e">
        <f t="shared" si="0"/>
        <v>#DIV/0!</v>
      </c>
      <c r="H16" s="35" t="e">
        <f t="shared" si="1"/>
        <v>#DIV/0!</v>
      </c>
    </row>
    <row r="17" spans="1:8" ht="39" customHeight="1">
      <c r="A17" s="4"/>
      <c r="B17" s="7" t="s">
        <v>202</v>
      </c>
      <c r="C17" s="5"/>
      <c r="D17" s="8">
        <v>0</v>
      </c>
      <c r="E17" s="8">
        <v>0</v>
      </c>
      <c r="F17" s="8">
        <v>92.3</v>
      </c>
      <c r="G17" s="35">
        <v>0</v>
      </c>
      <c r="H17" s="35">
        <v>0</v>
      </c>
    </row>
    <row r="18" spans="1:8" ht="36.75" customHeight="1">
      <c r="A18" s="4"/>
      <c r="B18" s="7" t="s">
        <v>188</v>
      </c>
      <c r="C18" s="5"/>
      <c r="D18" s="8">
        <v>300</v>
      </c>
      <c r="E18" s="8">
        <v>225</v>
      </c>
      <c r="F18" s="8">
        <v>193.3</v>
      </c>
      <c r="G18" s="35">
        <f t="shared" si="0"/>
        <v>0.6443333333333334</v>
      </c>
      <c r="H18" s="35">
        <f t="shared" si="1"/>
        <v>0.8591111111111112</v>
      </c>
    </row>
    <row r="19" spans="1:8" ht="16.5" hidden="1">
      <c r="A19" s="4"/>
      <c r="B19" s="7" t="s">
        <v>5</v>
      </c>
      <c r="C19" s="5"/>
      <c r="D19" s="8">
        <v>0</v>
      </c>
      <c r="E19" s="8">
        <v>0</v>
      </c>
      <c r="F19" s="8">
        <v>0</v>
      </c>
      <c r="G19" s="35" t="e">
        <f t="shared" si="0"/>
        <v>#DIV/0!</v>
      </c>
      <c r="H19" s="35" t="e">
        <f t="shared" si="1"/>
        <v>#DIV/0!</v>
      </c>
    </row>
    <row r="20" spans="1:8" ht="16.5" hidden="1">
      <c r="A20" s="4"/>
      <c r="B20" s="7" t="s">
        <v>51</v>
      </c>
      <c r="C20" s="5"/>
      <c r="D20" s="8">
        <v>0</v>
      </c>
      <c r="E20" s="8">
        <v>0</v>
      </c>
      <c r="F20" s="8">
        <v>0</v>
      </c>
      <c r="G20" s="35" t="e">
        <f t="shared" si="0"/>
        <v>#DIV/0!</v>
      </c>
      <c r="H20" s="35" t="e">
        <f t="shared" si="1"/>
        <v>#DIV/0!</v>
      </c>
    </row>
    <row r="21" spans="1:8" ht="23.25" customHeight="1">
      <c r="A21" s="4"/>
      <c r="B21" s="7" t="s">
        <v>191</v>
      </c>
      <c r="C21" s="5"/>
      <c r="D21" s="8">
        <v>400</v>
      </c>
      <c r="E21" s="8">
        <v>300</v>
      </c>
      <c r="F21" s="8">
        <v>324.2</v>
      </c>
      <c r="G21" s="35">
        <f t="shared" si="0"/>
        <v>0.8105</v>
      </c>
      <c r="H21" s="35">
        <f t="shared" si="1"/>
        <v>1.0806666666666667</v>
      </c>
    </row>
    <row r="22" spans="1:8" ht="25.5" customHeight="1">
      <c r="A22" s="4"/>
      <c r="B22" s="7" t="s">
        <v>192</v>
      </c>
      <c r="C22" s="5"/>
      <c r="D22" s="8">
        <v>0</v>
      </c>
      <c r="E22" s="8">
        <v>0</v>
      </c>
      <c r="F22" s="8">
        <v>26.1</v>
      </c>
      <c r="G22" s="35">
        <v>0</v>
      </c>
      <c r="H22" s="35">
        <v>0</v>
      </c>
    </row>
    <row r="23" spans="1:8" ht="16.5" hidden="1">
      <c r="A23" s="4"/>
      <c r="B23" s="7" t="s">
        <v>6</v>
      </c>
      <c r="C23" s="5"/>
      <c r="D23" s="8">
        <v>0</v>
      </c>
      <c r="E23" s="8">
        <v>0</v>
      </c>
      <c r="F23" s="8">
        <v>0</v>
      </c>
      <c r="G23" s="35" t="e">
        <f t="shared" si="0"/>
        <v>#DIV/0!</v>
      </c>
      <c r="H23" s="35" t="e">
        <f t="shared" si="1"/>
        <v>#DIV/0!</v>
      </c>
    </row>
    <row r="24" spans="1:8" ht="33.75" customHeight="1">
      <c r="A24" s="4"/>
      <c r="B24" s="7" t="s">
        <v>7</v>
      </c>
      <c r="C24" s="9"/>
      <c r="D24" s="8">
        <f>D25+D26+D28+D29+D27+D30</f>
        <v>15633.7</v>
      </c>
      <c r="E24" s="8">
        <f>E25+E26+E28+E29+E27+E30</f>
        <v>15189.9</v>
      </c>
      <c r="F24" s="8">
        <f>F25+F26+F28+F29+F27+F30</f>
        <v>5488.200000000001</v>
      </c>
      <c r="G24" s="35">
        <f t="shared" si="0"/>
        <v>0.35104933572986563</v>
      </c>
      <c r="H24" s="35">
        <f t="shared" si="1"/>
        <v>0.36130586771473155</v>
      </c>
    </row>
    <row r="25" spans="1:8" ht="16.5">
      <c r="A25" s="4"/>
      <c r="B25" s="7" t="s">
        <v>8</v>
      </c>
      <c r="C25" s="5"/>
      <c r="D25" s="8">
        <v>1775.1</v>
      </c>
      <c r="E25" s="8">
        <v>1331.3</v>
      </c>
      <c r="F25" s="8">
        <v>1330.6</v>
      </c>
      <c r="G25" s="35">
        <f t="shared" si="0"/>
        <v>0.7495915723057855</v>
      </c>
      <c r="H25" s="35">
        <f t="shared" si="1"/>
        <v>0.9994741981521821</v>
      </c>
    </row>
    <row r="26" spans="1:8" ht="27" customHeight="1">
      <c r="A26" s="4"/>
      <c r="B26" s="7" t="s">
        <v>203</v>
      </c>
      <c r="C26" s="5"/>
      <c r="D26" s="8">
        <v>13858.6</v>
      </c>
      <c r="E26" s="8">
        <v>13858.6</v>
      </c>
      <c r="F26" s="8">
        <v>4157.6</v>
      </c>
      <c r="G26" s="35">
        <f t="shared" si="0"/>
        <v>0.30000144314721544</v>
      </c>
      <c r="H26" s="35">
        <f t="shared" si="1"/>
        <v>0.30000144314721544</v>
      </c>
    </row>
    <row r="27" spans="1:8" ht="16.5" hidden="1">
      <c r="A27" s="4"/>
      <c r="B27" s="10" t="s">
        <v>81</v>
      </c>
      <c r="C27" s="11"/>
      <c r="D27" s="8">
        <v>0</v>
      </c>
      <c r="E27" s="8">
        <v>0</v>
      </c>
      <c r="F27" s="8">
        <v>0</v>
      </c>
      <c r="G27" s="35" t="e">
        <f t="shared" si="0"/>
        <v>#DIV/0!</v>
      </c>
      <c r="H27" s="35" t="e">
        <f t="shared" si="1"/>
        <v>#DIV/0!</v>
      </c>
    </row>
    <row r="28" spans="1:8" ht="16.5" hidden="1">
      <c r="A28" s="4"/>
      <c r="B28" s="7" t="s">
        <v>24</v>
      </c>
      <c r="C28" s="5"/>
      <c r="D28" s="8">
        <v>0</v>
      </c>
      <c r="E28" s="8">
        <v>0</v>
      </c>
      <c r="F28" s="8">
        <v>0</v>
      </c>
      <c r="G28" s="35" t="e">
        <f t="shared" si="0"/>
        <v>#DIV/0!</v>
      </c>
      <c r="H28" s="35" t="e">
        <f t="shared" si="1"/>
        <v>#DIV/0!</v>
      </c>
    </row>
    <row r="29" spans="1:8" ht="29.25" customHeight="1" hidden="1">
      <c r="A29" s="4"/>
      <c r="B29" s="7" t="s">
        <v>9</v>
      </c>
      <c r="C29" s="5"/>
      <c r="D29" s="8">
        <v>0</v>
      </c>
      <c r="E29" s="8">
        <v>0</v>
      </c>
      <c r="F29" s="8">
        <v>0</v>
      </c>
      <c r="G29" s="35" t="e">
        <f t="shared" si="0"/>
        <v>#DIV/0!</v>
      </c>
      <c r="H29" s="35" t="e">
        <f t="shared" si="1"/>
        <v>#DIV/0!</v>
      </c>
    </row>
    <row r="30" spans="1:8" ht="33" customHeight="1" hidden="1" thickBot="1">
      <c r="A30" s="4"/>
      <c r="B30" s="12" t="s">
        <v>59</v>
      </c>
      <c r="C30" s="5"/>
      <c r="D30" s="13">
        <v>0</v>
      </c>
      <c r="E30" s="13">
        <v>0</v>
      </c>
      <c r="F30" s="13">
        <v>0</v>
      </c>
      <c r="G30" s="35" t="e">
        <f t="shared" si="0"/>
        <v>#DIV/0!</v>
      </c>
      <c r="H30" s="35" t="e">
        <f t="shared" si="1"/>
        <v>#DIV/0!</v>
      </c>
    </row>
    <row r="31" spans="1:8" ht="16.5">
      <c r="A31" s="4"/>
      <c r="B31" s="34" t="s">
        <v>204</v>
      </c>
      <c r="C31" s="5"/>
      <c r="D31" s="8">
        <f>D6+D24</f>
        <v>89976.09999999999</v>
      </c>
      <c r="E31" s="8">
        <f>E6+E24</f>
        <v>59347.9</v>
      </c>
      <c r="F31" s="8">
        <f>F6+F24</f>
        <v>56858.20000000001</v>
      </c>
      <c r="G31" s="35">
        <f t="shared" si="0"/>
        <v>0.6319255891286688</v>
      </c>
      <c r="H31" s="35">
        <f t="shared" si="1"/>
        <v>0.958049063235599</v>
      </c>
    </row>
    <row r="32" spans="1:8" ht="16.5" hidden="1">
      <c r="A32" s="4"/>
      <c r="B32" s="7" t="s">
        <v>49</v>
      </c>
      <c r="C32" s="5"/>
      <c r="D32" s="8">
        <f>D6</f>
        <v>74342.4</v>
      </c>
      <c r="E32" s="8">
        <f>E6</f>
        <v>44158</v>
      </c>
      <c r="F32" s="8">
        <f>F6</f>
        <v>51370.00000000001</v>
      </c>
      <c r="G32" s="6">
        <f>F32/D32</f>
        <v>0.6909919507575759</v>
      </c>
      <c r="H32" s="6">
        <f>F32/E32</f>
        <v>1.163322614248834</v>
      </c>
    </row>
    <row r="33" spans="1:8" ht="16.5">
      <c r="A33" s="41"/>
      <c r="B33" s="42"/>
      <c r="C33" s="42"/>
      <c r="D33" s="42"/>
      <c r="E33" s="42"/>
      <c r="F33" s="42"/>
      <c r="G33" s="42"/>
      <c r="H33" s="43"/>
    </row>
    <row r="34" spans="1:8" ht="15" customHeight="1">
      <c r="A34" s="50" t="s">
        <v>61</v>
      </c>
      <c r="B34" s="51" t="s">
        <v>10</v>
      </c>
      <c r="C34" s="52" t="s">
        <v>62</v>
      </c>
      <c r="D34" s="40" t="s">
        <v>195</v>
      </c>
      <c r="E34" s="44" t="s">
        <v>198</v>
      </c>
      <c r="F34" s="40" t="s">
        <v>196</v>
      </c>
      <c r="G34" s="40" t="s">
        <v>197</v>
      </c>
      <c r="H34" s="44" t="s">
        <v>199</v>
      </c>
    </row>
    <row r="35" spans="1:8" ht="86.25" customHeight="1">
      <c r="A35" s="50"/>
      <c r="B35" s="51"/>
      <c r="C35" s="53"/>
      <c r="D35" s="40"/>
      <c r="E35" s="45"/>
      <c r="F35" s="40"/>
      <c r="G35" s="40"/>
      <c r="H35" s="45"/>
    </row>
    <row r="36" spans="1:8" ht="29.25" customHeight="1">
      <c r="A36" s="36"/>
      <c r="B36" s="31">
        <v>1</v>
      </c>
      <c r="C36" s="32"/>
      <c r="D36" s="33">
        <v>2</v>
      </c>
      <c r="E36" s="31">
        <v>3</v>
      </c>
      <c r="F36" s="33">
        <v>4</v>
      </c>
      <c r="G36" s="31">
        <v>5</v>
      </c>
      <c r="H36" s="31">
        <v>6</v>
      </c>
    </row>
    <row r="37" spans="1:8" ht="16.5">
      <c r="A37" s="9" t="s">
        <v>26</v>
      </c>
      <c r="B37" s="7" t="s">
        <v>11</v>
      </c>
      <c r="C37" s="5"/>
      <c r="D37" s="8">
        <f>D38+D42+D43+D40</f>
        <v>5523.8</v>
      </c>
      <c r="E37" s="8">
        <f>E38+E42+E43+E40</f>
        <v>4590.6</v>
      </c>
      <c r="F37" s="8">
        <f>F38+F42+F43+F40</f>
        <v>4425.8</v>
      </c>
      <c r="G37" s="35">
        <f>F37/D37</f>
        <v>0.80122379521344</v>
      </c>
      <c r="H37" s="35">
        <f>F37/E37</f>
        <v>0.9641005533045789</v>
      </c>
    </row>
    <row r="38" spans="1:8" ht="69" customHeight="1" hidden="1">
      <c r="A38" s="5" t="s">
        <v>27</v>
      </c>
      <c r="B38" s="7" t="s">
        <v>114</v>
      </c>
      <c r="C38" s="5"/>
      <c r="D38" s="8">
        <f>D39</f>
        <v>0</v>
      </c>
      <c r="E38" s="8">
        <f>E39</f>
        <v>0</v>
      </c>
      <c r="F38" s="8">
        <f>F39</f>
        <v>0</v>
      </c>
      <c r="G38" s="35" t="e">
        <f aca="true" t="shared" si="2" ref="G38:G101">F38/D38</f>
        <v>#DIV/0!</v>
      </c>
      <c r="H38" s="35" t="e">
        <f aca="true" t="shared" si="3" ref="H38:H101">F38/E38</f>
        <v>#DIV/0!</v>
      </c>
    </row>
    <row r="39" spans="1:8" ht="55.5" customHeight="1" hidden="1">
      <c r="A39" s="14"/>
      <c r="B39" s="15" t="s">
        <v>76</v>
      </c>
      <c r="C39" s="14" t="s">
        <v>27</v>
      </c>
      <c r="D39" s="16">
        <v>0</v>
      </c>
      <c r="E39" s="16">
        <v>0</v>
      </c>
      <c r="F39" s="16">
        <v>0</v>
      </c>
      <c r="G39" s="35" t="e">
        <f t="shared" si="2"/>
        <v>#DIV/0!</v>
      </c>
      <c r="H39" s="35" t="e">
        <f t="shared" si="3"/>
        <v>#DIV/0!</v>
      </c>
    </row>
    <row r="40" spans="1:9" s="19" customFormat="1" ht="39.75" customHeight="1" hidden="1">
      <c r="A40" s="14" t="s">
        <v>71</v>
      </c>
      <c r="B40" s="15" t="s">
        <v>116</v>
      </c>
      <c r="C40" s="14" t="s">
        <v>71</v>
      </c>
      <c r="D40" s="16">
        <f>D41</f>
        <v>1036</v>
      </c>
      <c r="E40" s="16">
        <f>E41</f>
        <v>1036</v>
      </c>
      <c r="F40" s="16">
        <f>F41</f>
        <v>1036</v>
      </c>
      <c r="G40" s="38">
        <f t="shared" si="2"/>
        <v>1</v>
      </c>
      <c r="H40" s="38">
        <f t="shared" si="3"/>
        <v>1</v>
      </c>
      <c r="I40" s="21"/>
    </row>
    <row r="41" spans="1:8" ht="44.25" customHeight="1">
      <c r="A41" s="5"/>
      <c r="B41" s="7" t="s">
        <v>129</v>
      </c>
      <c r="C41" s="5" t="s">
        <v>128</v>
      </c>
      <c r="D41" s="8">
        <v>1036</v>
      </c>
      <c r="E41" s="8">
        <v>1036</v>
      </c>
      <c r="F41" s="8">
        <v>1036</v>
      </c>
      <c r="G41" s="35">
        <f t="shared" si="2"/>
        <v>1</v>
      </c>
      <c r="H41" s="35">
        <f t="shared" si="3"/>
        <v>1</v>
      </c>
    </row>
    <row r="42" spans="1:8" ht="33.75" customHeight="1">
      <c r="A42" s="5" t="s">
        <v>28</v>
      </c>
      <c r="B42" s="7" t="s">
        <v>67</v>
      </c>
      <c r="C42" s="5" t="s">
        <v>28</v>
      </c>
      <c r="D42" s="8">
        <v>200</v>
      </c>
      <c r="E42" s="8">
        <v>0</v>
      </c>
      <c r="F42" s="8">
        <v>0</v>
      </c>
      <c r="G42" s="35">
        <f t="shared" si="2"/>
        <v>0</v>
      </c>
      <c r="H42" s="35">
        <v>0</v>
      </c>
    </row>
    <row r="43" spans="1:9" ht="23.25" customHeight="1">
      <c r="A43" s="5" t="s">
        <v>53</v>
      </c>
      <c r="B43" s="7" t="s">
        <v>205</v>
      </c>
      <c r="C43" s="5"/>
      <c r="D43" s="8">
        <f>D44+D46+D47+D49+D48+D45</f>
        <v>4287.8</v>
      </c>
      <c r="E43" s="8">
        <f>E44+E46+E47+E49+E48+E45</f>
        <v>3554.6000000000004</v>
      </c>
      <c r="F43" s="8">
        <f>F44+F46+F47+F49+F48+F45</f>
        <v>3389.8</v>
      </c>
      <c r="G43" s="35">
        <f t="shared" si="2"/>
        <v>0.7905685899528896</v>
      </c>
      <c r="H43" s="35">
        <f t="shared" si="3"/>
        <v>0.9536375400888989</v>
      </c>
      <c r="I43" s="17"/>
    </row>
    <row r="44" spans="1:9" s="19" customFormat="1" ht="39.75" customHeight="1">
      <c r="A44" s="14"/>
      <c r="B44" s="15" t="s">
        <v>74</v>
      </c>
      <c r="C44" s="14" t="s">
        <v>171</v>
      </c>
      <c r="D44" s="16">
        <v>1210</v>
      </c>
      <c r="E44" s="16">
        <v>700.9</v>
      </c>
      <c r="F44" s="16">
        <v>683</v>
      </c>
      <c r="G44" s="38">
        <f t="shared" si="2"/>
        <v>0.5644628099173554</v>
      </c>
      <c r="H44" s="38">
        <f t="shared" si="3"/>
        <v>0.9744614067627336</v>
      </c>
      <c r="I44" s="18"/>
    </row>
    <row r="45" spans="1:9" s="19" customFormat="1" ht="39.75" customHeight="1" hidden="1">
      <c r="A45" s="14"/>
      <c r="B45" s="15" t="s">
        <v>113</v>
      </c>
      <c r="C45" s="14" t="s">
        <v>112</v>
      </c>
      <c r="D45" s="16">
        <v>0</v>
      </c>
      <c r="E45" s="16">
        <v>0</v>
      </c>
      <c r="F45" s="16">
        <v>0</v>
      </c>
      <c r="G45" s="38" t="e">
        <f t="shared" si="2"/>
        <v>#DIV/0!</v>
      </c>
      <c r="H45" s="38" t="e">
        <f t="shared" si="3"/>
        <v>#DIV/0!</v>
      </c>
      <c r="I45" s="18"/>
    </row>
    <row r="46" spans="1:9" s="19" customFormat="1" ht="51.75" customHeight="1">
      <c r="A46" s="14"/>
      <c r="B46" s="15" t="s">
        <v>109</v>
      </c>
      <c r="C46" s="14" t="s">
        <v>97</v>
      </c>
      <c r="D46" s="16">
        <v>517.4</v>
      </c>
      <c r="E46" s="16">
        <v>512</v>
      </c>
      <c r="F46" s="16">
        <v>373.1</v>
      </c>
      <c r="G46" s="38">
        <f t="shared" si="2"/>
        <v>0.721105527638191</v>
      </c>
      <c r="H46" s="38">
        <f t="shared" si="3"/>
        <v>0.7287109375</v>
      </c>
      <c r="I46" s="18"/>
    </row>
    <row r="47" spans="1:9" s="19" customFormat="1" ht="37.5" customHeight="1">
      <c r="A47" s="14"/>
      <c r="B47" s="15" t="s">
        <v>73</v>
      </c>
      <c r="C47" s="14" t="s">
        <v>82</v>
      </c>
      <c r="D47" s="16">
        <v>30.4</v>
      </c>
      <c r="E47" s="16">
        <v>30.4</v>
      </c>
      <c r="F47" s="16">
        <v>30.4</v>
      </c>
      <c r="G47" s="38">
        <f t="shared" si="2"/>
        <v>1</v>
      </c>
      <c r="H47" s="38">
        <f t="shared" si="3"/>
        <v>1</v>
      </c>
      <c r="I47" s="18"/>
    </row>
    <row r="48" spans="1:9" s="19" customFormat="1" ht="31.5" customHeight="1">
      <c r="A48" s="14"/>
      <c r="B48" s="15" t="s">
        <v>85</v>
      </c>
      <c r="C48" s="14" t="s">
        <v>86</v>
      </c>
      <c r="D48" s="16">
        <v>2300</v>
      </c>
      <c r="E48" s="16">
        <v>2156</v>
      </c>
      <c r="F48" s="16">
        <v>2155</v>
      </c>
      <c r="G48" s="38">
        <f t="shared" si="2"/>
        <v>0.9369565217391305</v>
      </c>
      <c r="H48" s="38">
        <f t="shared" si="3"/>
        <v>0.9995361781076066</v>
      </c>
      <c r="I48" s="18"/>
    </row>
    <row r="49" spans="1:9" s="19" customFormat="1" ht="21" customHeight="1">
      <c r="A49" s="14"/>
      <c r="B49" s="15" t="s">
        <v>77</v>
      </c>
      <c r="C49" s="14" t="s">
        <v>84</v>
      </c>
      <c r="D49" s="16">
        <v>230</v>
      </c>
      <c r="E49" s="16">
        <v>155.3</v>
      </c>
      <c r="F49" s="16">
        <v>148.3</v>
      </c>
      <c r="G49" s="38">
        <f t="shared" si="2"/>
        <v>0.6447826086956522</v>
      </c>
      <c r="H49" s="38">
        <f t="shared" si="3"/>
        <v>0.9549259497746297</v>
      </c>
      <c r="I49" s="18"/>
    </row>
    <row r="50" spans="1:8" ht="37.5" customHeight="1">
      <c r="A50" s="20" t="s">
        <v>29</v>
      </c>
      <c r="B50" s="37" t="s">
        <v>12</v>
      </c>
      <c r="C50" s="36"/>
      <c r="D50" s="8">
        <f>D51</f>
        <v>940</v>
      </c>
      <c r="E50" s="8">
        <f>E51</f>
        <v>871</v>
      </c>
      <c r="F50" s="8">
        <f>F51</f>
        <v>741.8</v>
      </c>
      <c r="G50" s="35">
        <f t="shared" si="2"/>
        <v>0.7891489361702128</v>
      </c>
      <c r="H50" s="35">
        <f t="shared" si="3"/>
        <v>0.8516647531572904</v>
      </c>
    </row>
    <row r="51" spans="1:8" ht="36.75" customHeight="1">
      <c r="A51" s="5" t="s">
        <v>60</v>
      </c>
      <c r="B51" s="7" t="s">
        <v>68</v>
      </c>
      <c r="C51" s="5"/>
      <c r="D51" s="8">
        <f>D52+D57</f>
        <v>940</v>
      </c>
      <c r="E51" s="8">
        <f>E52+E57</f>
        <v>871</v>
      </c>
      <c r="F51" s="8">
        <f>F52+F57</f>
        <v>741.8</v>
      </c>
      <c r="G51" s="35">
        <f t="shared" si="2"/>
        <v>0.7891489361702128</v>
      </c>
      <c r="H51" s="35">
        <f t="shared" si="3"/>
        <v>0.8516647531572904</v>
      </c>
    </row>
    <row r="52" spans="1:8" ht="74.25" customHeight="1">
      <c r="A52" s="5"/>
      <c r="B52" s="7" t="s">
        <v>118</v>
      </c>
      <c r="C52" s="5" t="s">
        <v>117</v>
      </c>
      <c r="D52" s="8">
        <f>D53+D54+D55+D56</f>
        <v>640</v>
      </c>
      <c r="E52" s="8">
        <f>E53+E54+E55+E56</f>
        <v>571</v>
      </c>
      <c r="F52" s="8">
        <f>F53+F54+F55+F56</f>
        <v>441.8</v>
      </c>
      <c r="G52" s="35">
        <f t="shared" si="2"/>
        <v>0.6903125</v>
      </c>
      <c r="H52" s="35">
        <f t="shared" si="3"/>
        <v>0.7737302977232925</v>
      </c>
    </row>
    <row r="53" spans="1:9" s="19" customFormat="1" ht="26.25" customHeight="1">
      <c r="A53" s="14"/>
      <c r="B53" s="15" t="s">
        <v>98</v>
      </c>
      <c r="C53" s="14" t="s">
        <v>99</v>
      </c>
      <c r="D53" s="16">
        <v>150</v>
      </c>
      <c r="E53" s="16">
        <v>105</v>
      </c>
      <c r="F53" s="16">
        <v>25</v>
      </c>
      <c r="G53" s="38">
        <f t="shared" si="2"/>
        <v>0.16666666666666666</v>
      </c>
      <c r="H53" s="38">
        <f t="shared" si="3"/>
        <v>0.23809523809523808</v>
      </c>
      <c r="I53" s="21"/>
    </row>
    <row r="54" spans="1:9" s="19" customFormat="1" ht="58.5" customHeight="1">
      <c r="A54" s="14"/>
      <c r="B54" s="15" t="s">
        <v>100</v>
      </c>
      <c r="C54" s="14" t="s">
        <v>101</v>
      </c>
      <c r="D54" s="16">
        <v>480</v>
      </c>
      <c r="E54" s="16">
        <v>456</v>
      </c>
      <c r="F54" s="16">
        <v>406.8</v>
      </c>
      <c r="G54" s="38">
        <f t="shared" si="2"/>
        <v>0.8475</v>
      </c>
      <c r="H54" s="38">
        <f t="shared" si="3"/>
        <v>0.8921052631578947</v>
      </c>
      <c r="I54" s="21"/>
    </row>
    <row r="55" spans="1:9" s="19" customFormat="1" ht="66.75" customHeight="1" hidden="1">
      <c r="A55" s="14"/>
      <c r="B55" s="15" t="s">
        <v>103</v>
      </c>
      <c r="C55" s="14" t="s">
        <v>102</v>
      </c>
      <c r="D55" s="16">
        <v>0</v>
      </c>
      <c r="E55" s="16">
        <v>0</v>
      </c>
      <c r="F55" s="16">
        <v>0</v>
      </c>
      <c r="G55" s="38" t="e">
        <f t="shared" si="2"/>
        <v>#DIV/0!</v>
      </c>
      <c r="H55" s="38" t="e">
        <f t="shared" si="3"/>
        <v>#DIV/0!</v>
      </c>
      <c r="I55" s="21"/>
    </row>
    <row r="56" spans="1:9" s="19" customFormat="1" ht="51.75" customHeight="1">
      <c r="A56" s="14"/>
      <c r="B56" s="15" t="s">
        <v>104</v>
      </c>
      <c r="C56" s="14" t="s">
        <v>105</v>
      </c>
      <c r="D56" s="16">
        <v>10</v>
      </c>
      <c r="E56" s="16">
        <v>10</v>
      </c>
      <c r="F56" s="16">
        <v>10</v>
      </c>
      <c r="G56" s="38">
        <f t="shared" si="2"/>
        <v>1</v>
      </c>
      <c r="H56" s="38">
        <f t="shared" si="3"/>
        <v>1</v>
      </c>
      <c r="I56" s="21"/>
    </row>
    <row r="57" spans="1:9" s="19" customFormat="1" ht="30" customHeight="1">
      <c r="A57" s="14"/>
      <c r="B57" s="15" t="s">
        <v>166</v>
      </c>
      <c r="C57" s="14" t="s">
        <v>165</v>
      </c>
      <c r="D57" s="16">
        <v>300</v>
      </c>
      <c r="E57" s="16">
        <v>300</v>
      </c>
      <c r="F57" s="16">
        <v>300</v>
      </c>
      <c r="G57" s="38">
        <f t="shared" si="2"/>
        <v>1</v>
      </c>
      <c r="H57" s="38">
        <f t="shared" si="3"/>
        <v>1</v>
      </c>
      <c r="I57" s="21"/>
    </row>
    <row r="58" spans="1:8" ht="24.75" customHeight="1">
      <c r="A58" s="9" t="s">
        <v>30</v>
      </c>
      <c r="B58" s="7" t="s">
        <v>13</v>
      </c>
      <c r="C58" s="5"/>
      <c r="D58" s="8">
        <f>D59+D61+D67</f>
        <v>6371.799999999999</v>
      </c>
      <c r="E58" s="8">
        <f>E59+E61+E67</f>
        <v>5489.9</v>
      </c>
      <c r="F58" s="8">
        <f>F59+F61+F67</f>
        <v>2041.1000000000001</v>
      </c>
      <c r="G58" s="35">
        <f t="shared" si="2"/>
        <v>0.3203333437961016</v>
      </c>
      <c r="H58" s="35">
        <f t="shared" si="3"/>
        <v>0.37179183591686554</v>
      </c>
    </row>
    <row r="59" spans="1:8" ht="21.75" customHeight="1">
      <c r="A59" s="9" t="s">
        <v>93</v>
      </c>
      <c r="B59" s="7" t="s">
        <v>110</v>
      </c>
      <c r="C59" s="5"/>
      <c r="D59" s="8">
        <f>D60</f>
        <v>100</v>
      </c>
      <c r="E59" s="8">
        <f>E60</f>
        <v>100</v>
      </c>
      <c r="F59" s="8">
        <f>F60</f>
        <v>11.7</v>
      </c>
      <c r="G59" s="35">
        <f t="shared" si="2"/>
        <v>0.11699999999999999</v>
      </c>
      <c r="H59" s="35">
        <f t="shared" si="3"/>
        <v>0.11699999999999999</v>
      </c>
    </row>
    <row r="60" spans="1:8" ht="69" customHeight="1">
      <c r="A60" s="9"/>
      <c r="B60" s="7" t="s">
        <v>133</v>
      </c>
      <c r="C60" s="5" t="s">
        <v>134</v>
      </c>
      <c r="D60" s="8">
        <v>100</v>
      </c>
      <c r="E60" s="8">
        <v>100</v>
      </c>
      <c r="F60" s="8">
        <v>11.7</v>
      </c>
      <c r="G60" s="35">
        <f t="shared" si="2"/>
        <v>0.11699999999999999</v>
      </c>
      <c r="H60" s="35">
        <f t="shared" si="3"/>
        <v>0.11699999999999999</v>
      </c>
    </row>
    <row r="61" spans="1:8" ht="24" customHeight="1">
      <c r="A61" s="9" t="s">
        <v>50</v>
      </c>
      <c r="B61" s="7" t="s">
        <v>69</v>
      </c>
      <c r="C61" s="5"/>
      <c r="D61" s="8">
        <f>D63+D62</f>
        <v>6242.4</v>
      </c>
      <c r="E61" s="8">
        <f>E63+E62</f>
        <v>5360.5</v>
      </c>
      <c r="F61" s="8">
        <f>F63+F62+F66</f>
        <v>2000</v>
      </c>
      <c r="G61" s="35">
        <f t="shared" si="2"/>
        <v>0.3203895937459951</v>
      </c>
      <c r="H61" s="35">
        <f t="shared" si="3"/>
        <v>0.3730995242981065</v>
      </c>
    </row>
    <row r="62" spans="1:8" ht="69" customHeight="1" hidden="1">
      <c r="A62" s="9"/>
      <c r="B62" s="7" t="s">
        <v>79</v>
      </c>
      <c r="C62" s="5" t="s">
        <v>80</v>
      </c>
      <c r="D62" s="8">
        <v>0</v>
      </c>
      <c r="E62" s="8">
        <v>0</v>
      </c>
      <c r="F62" s="8">
        <v>0</v>
      </c>
      <c r="G62" s="35" t="e">
        <f t="shared" si="2"/>
        <v>#DIV/0!</v>
      </c>
      <c r="H62" s="35" t="e">
        <f t="shared" si="3"/>
        <v>#DIV/0!</v>
      </c>
    </row>
    <row r="63" spans="1:8" ht="44.25" customHeight="1">
      <c r="A63" s="9"/>
      <c r="B63" s="7" t="s">
        <v>88</v>
      </c>
      <c r="C63" s="5" t="s">
        <v>132</v>
      </c>
      <c r="D63" s="8">
        <f>D64+D65+D66</f>
        <v>6242.4</v>
      </c>
      <c r="E63" s="8">
        <f>E64+E65+E66</f>
        <v>5360.5</v>
      </c>
      <c r="F63" s="8">
        <f>F64+F65+F66</f>
        <v>2000</v>
      </c>
      <c r="G63" s="35">
        <f t="shared" si="2"/>
        <v>0.3203895937459951</v>
      </c>
      <c r="H63" s="35">
        <f t="shared" si="3"/>
        <v>0.3730995242981065</v>
      </c>
    </row>
    <row r="64" spans="1:9" s="19" customFormat="1" ht="39" customHeight="1">
      <c r="A64" s="14"/>
      <c r="B64" s="15" t="s">
        <v>130</v>
      </c>
      <c r="C64" s="14" t="s">
        <v>111</v>
      </c>
      <c r="D64" s="16">
        <v>2000</v>
      </c>
      <c r="E64" s="16">
        <v>1958</v>
      </c>
      <c r="F64" s="16">
        <v>0</v>
      </c>
      <c r="G64" s="38">
        <f t="shared" si="2"/>
        <v>0</v>
      </c>
      <c r="H64" s="38">
        <f t="shared" si="3"/>
        <v>0</v>
      </c>
      <c r="I64" s="21"/>
    </row>
    <row r="65" spans="1:9" s="19" customFormat="1" ht="38.25" customHeight="1">
      <c r="A65" s="14"/>
      <c r="B65" s="15" t="s">
        <v>131</v>
      </c>
      <c r="C65" s="14" t="s">
        <v>87</v>
      </c>
      <c r="D65" s="16">
        <v>3842.4</v>
      </c>
      <c r="E65" s="16">
        <v>3002.5</v>
      </c>
      <c r="F65" s="16">
        <v>2000</v>
      </c>
      <c r="G65" s="38">
        <f t="shared" si="2"/>
        <v>0.5205080158234436</v>
      </c>
      <c r="H65" s="38">
        <f t="shared" si="3"/>
        <v>0.6661115736885929</v>
      </c>
      <c r="I65" s="21"/>
    </row>
    <row r="66" spans="1:9" s="19" customFormat="1" ht="40.5" customHeight="1">
      <c r="A66" s="23"/>
      <c r="B66" s="15" t="s">
        <v>164</v>
      </c>
      <c r="C66" s="14" t="s">
        <v>167</v>
      </c>
      <c r="D66" s="16">
        <v>400</v>
      </c>
      <c r="E66" s="16">
        <v>400</v>
      </c>
      <c r="F66" s="16">
        <v>0</v>
      </c>
      <c r="G66" s="38">
        <f t="shared" si="2"/>
        <v>0</v>
      </c>
      <c r="H66" s="38">
        <f t="shared" si="3"/>
        <v>0</v>
      </c>
      <c r="I66" s="21"/>
    </row>
    <row r="67" spans="1:8" ht="24" customHeight="1">
      <c r="A67" s="9" t="s">
        <v>31</v>
      </c>
      <c r="B67" s="7" t="s">
        <v>72</v>
      </c>
      <c r="C67" s="5"/>
      <c r="D67" s="8">
        <f>D68</f>
        <v>29.4</v>
      </c>
      <c r="E67" s="8">
        <f>E68</f>
        <v>29.4</v>
      </c>
      <c r="F67" s="8">
        <f>F68</f>
        <v>29.4</v>
      </c>
      <c r="G67" s="35">
        <f t="shared" si="2"/>
        <v>1</v>
      </c>
      <c r="H67" s="35">
        <f t="shared" si="3"/>
        <v>1</v>
      </c>
    </row>
    <row r="68" spans="1:9" s="19" customFormat="1" ht="22.5" customHeight="1">
      <c r="A68" s="23"/>
      <c r="B68" s="15" t="s">
        <v>52</v>
      </c>
      <c r="C68" s="14" t="s">
        <v>92</v>
      </c>
      <c r="D68" s="16">
        <v>29.4</v>
      </c>
      <c r="E68" s="16">
        <v>29.4</v>
      </c>
      <c r="F68" s="16">
        <v>29.4</v>
      </c>
      <c r="G68" s="38">
        <f t="shared" si="2"/>
        <v>1</v>
      </c>
      <c r="H68" s="38">
        <f t="shared" si="3"/>
        <v>1</v>
      </c>
      <c r="I68" s="21"/>
    </row>
    <row r="69" spans="1:8" ht="24.75" customHeight="1">
      <c r="A69" s="9" t="s">
        <v>32</v>
      </c>
      <c r="B69" s="7" t="s">
        <v>14</v>
      </c>
      <c r="C69" s="5"/>
      <c r="D69" s="8">
        <f>D70+D74+D83</f>
        <v>48249.1</v>
      </c>
      <c r="E69" s="8">
        <f>E70+E74+E83</f>
        <v>41588.4</v>
      </c>
      <c r="F69" s="8">
        <f>F70+F74+F83</f>
        <v>27692.300000000007</v>
      </c>
      <c r="G69" s="35">
        <f t="shared" si="2"/>
        <v>0.5739443844548398</v>
      </c>
      <c r="H69" s="35">
        <f t="shared" si="3"/>
        <v>0.6658659626241934</v>
      </c>
    </row>
    <row r="70" spans="1:8" ht="21.75" customHeight="1">
      <c r="A70" s="9" t="s">
        <v>33</v>
      </c>
      <c r="B70" s="7" t="s">
        <v>206</v>
      </c>
      <c r="C70" s="5"/>
      <c r="D70" s="8">
        <f>D73+D72+D71</f>
        <v>1817.2</v>
      </c>
      <c r="E70" s="8">
        <f>E73+E72+E71</f>
        <v>1018.1</v>
      </c>
      <c r="F70" s="8">
        <f>F73+F72+F71</f>
        <v>620</v>
      </c>
      <c r="G70" s="35">
        <f t="shared" si="2"/>
        <v>0.34118423948932425</v>
      </c>
      <c r="H70" s="35">
        <f t="shared" si="3"/>
        <v>0.608977507121108</v>
      </c>
    </row>
    <row r="71" spans="1:9" s="19" customFormat="1" ht="57.75" customHeight="1">
      <c r="A71" s="23"/>
      <c r="B71" s="15" t="s">
        <v>89</v>
      </c>
      <c r="C71" s="14" t="s">
        <v>90</v>
      </c>
      <c r="D71" s="16">
        <v>1000</v>
      </c>
      <c r="E71" s="16">
        <v>550.1</v>
      </c>
      <c r="F71" s="16">
        <v>550</v>
      </c>
      <c r="G71" s="38">
        <f t="shared" si="2"/>
        <v>0.55</v>
      </c>
      <c r="H71" s="38">
        <f t="shared" si="3"/>
        <v>0.9998182148700235</v>
      </c>
      <c r="I71" s="21"/>
    </row>
    <row r="72" spans="1:9" s="19" customFormat="1" ht="61.5" customHeight="1">
      <c r="A72" s="14"/>
      <c r="B72" s="15" t="s">
        <v>136</v>
      </c>
      <c r="C72" s="22" t="s">
        <v>135</v>
      </c>
      <c r="D72" s="16">
        <v>100</v>
      </c>
      <c r="E72" s="16">
        <v>70</v>
      </c>
      <c r="F72" s="16">
        <v>70</v>
      </c>
      <c r="G72" s="38">
        <f t="shared" si="2"/>
        <v>0.7</v>
      </c>
      <c r="H72" s="38">
        <f t="shared" si="3"/>
        <v>1</v>
      </c>
      <c r="I72" s="21"/>
    </row>
    <row r="73" spans="1:9" s="19" customFormat="1" ht="27.75" customHeight="1">
      <c r="A73" s="23"/>
      <c r="B73" s="15" t="s">
        <v>65</v>
      </c>
      <c r="C73" s="14" t="s">
        <v>91</v>
      </c>
      <c r="D73" s="16">
        <v>717.2</v>
      </c>
      <c r="E73" s="16">
        <v>398</v>
      </c>
      <c r="F73" s="16">
        <v>0</v>
      </c>
      <c r="G73" s="38">
        <f t="shared" si="2"/>
        <v>0</v>
      </c>
      <c r="H73" s="38">
        <f t="shared" si="3"/>
        <v>0</v>
      </c>
      <c r="I73" s="21"/>
    </row>
    <row r="74" spans="1:8" ht="27" customHeight="1">
      <c r="A74" s="9" t="s">
        <v>34</v>
      </c>
      <c r="B74" s="7" t="s">
        <v>115</v>
      </c>
      <c r="C74" s="5"/>
      <c r="D74" s="8">
        <f>D75</f>
        <v>3670</v>
      </c>
      <c r="E74" s="8">
        <f>E75</f>
        <v>1400</v>
      </c>
      <c r="F74" s="8">
        <f>F75</f>
        <v>312.3</v>
      </c>
      <c r="G74" s="35">
        <f t="shared" si="2"/>
        <v>0.08509536784741145</v>
      </c>
      <c r="H74" s="35">
        <f t="shared" si="3"/>
        <v>0.2230714285714286</v>
      </c>
    </row>
    <row r="75" spans="1:9" s="19" customFormat="1" ht="51" customHeight="1">
      <c r="A75" s="23"/>
      <c r="B75" s="15" t="s">
        <v>108</v>
      </c>
      <c r="C75" s="14" t="s">
        <v>94</v>
      </c>
      <c r="D75" s="16">
        <f>D76+D77+D78+D79+D80+D81+D82</f>
        <v>3670</v>
      </c>
      <c r="E75" s="16">
        <f>E76+E77+E78+E79+E80+E81+E82</f>
        <v>1400</v>
      </c>
      <c r="F75" s="16">
        <f>F76+F77+F78+F79+F80+F81+F82</f>
        <v>312.3</v>
      </c>
      <c r="G75" s="38">
        <f t="shared" si="2"/>
        <v>0.08509536784741145</v>
      </c>
      <c r="H75" s="38">
        <f t="shared" si="3"/>
        <v>0.2230714285714286</v>
      </c>
      <c r="I75" s="21"/>
    </row>
    <row r="76" spans="1:9" s="19" customFormat="1" ht="56.25" customHeight="1" hidden="1">
      <c r="A76" s="23"/>
      <c r="B76" s="15" t="s">
        <v>106</v>
      </c>
      <c r="C76" s="14" t="s">
        <v>107</v>
      </c>
      <c r="D76" s="16">
        <v>0</v>
      </c>
      <c r="E76" s="16">
        <v>0</v>
      </c>
      <c r="F76" s="16">
        <v>0</v>
      </c>
      <c r="G76" s="38" t="e">
        <f t="shared" si="2"/>
        <v>#DIV/0!</v>
      </c>
      <c r="H76" s="38" t="e">
        <f t="shared" si="3"/>
        <v>#DIV/0!</v>
      </c>
      <c r="I76" s="21"/>
    </row>
    <row r="77" spans="1:9" s="19" customFormat="1" ht="70.5" customHeight="1" hidden="1">
      <c r="A77" s="23"/>
      <c r="B77" s="15" t="s">
        <v>120</v>
      </c>
      <c r="C77" s="14" t="s">
        <v>119</v>
      </c>
      <c r="D77" s="16">
        <v>0</v>
      </c>
      <c r="E77" s="16">
        <v>0</v>
      </c>
      <c r="F77" s="16">
        <v>0</v>
      </c>
      <c r="G77" s="38" t="e">
        <f t="shared" si="2"/>
        <v>#DIV/0!</v>
      </c>
      <c r="H77" s="38" t="e">
        <f t="shared" si="3"/>
        <v>#DIV/0!</v>
      </c>
      <c r="I77" s="21"/>
    </row>
    <row r="78" spans="1:9" s="19" customFormat="1" ht="56.25" customHeight="1" hidden="1">
      <c r="A78" s="23"/>
      <c r="B78" s="15" t="s">
        <v>122</v>
      </c>
      <c r="C78" s="14" t="s">
        <v>121</v>
      </c>
      <c r="D78" s="16">
        <v>0</v>
      </c>
      <c r="E78" s="16">
        <v>0</v>
      </c>
      <c r="F78" s="16">
        <v>0</v>
      </c>
      <c r="G78" s="38" t="e">
        <f t="shared" si="2"/>
        <v>#DIV/0!</v>
      </c>
      <c r="H78" s="38" t="e">
        <f t="shared" si="3"/>
        <v>#DIV/0!</v>
      </c>
      <c r="I78" s="21"/>
    </row>
    <row r="79" spans="1:9" s="19" customFormat="1" ht="57.75" customHeight="1">
      <c r="A79" s="23"/>
      <c r="B79" s="15" t="s">
        <v>124</v>
      </c>
      <c r="C79" s="14" t="s">
        <v>123</v>
      </c>
      <c r="D79" s="16">
        <v>1687.7</v>
      </c>
      <c r="E79" s="16">
        <v>1087.7</v>
      </c>
      <c r="F79" s="16">
        <v>0</v>
      </c>
      <c r="G79" s="38">
        <f t="shared" si="2"/>
        <v>0</v>
      </c>
      <c r="H79" s="38">
        <f t="shared" si="3"/>
        <v>0</v>
      </c>
      <c r="I79" s="21"/>
    </row>
    <row r="80" spans="1:9" s="19" customFormat="1" ht="88.5" customHeight="1" hidden="1">
      <c r="A80" s="23"/>
      <c r="B80" s="15" t="s">
        <v>126</v>
      </c>
      <c r="C80" s="14" t="s">
        <v>125</v>
      </c>
      <c r="D80" s="16">
        <v>0</v>
      </c>
      <c r="E80" s="16">
        <v>0</v>
      </c>
      <c r="F80" s="16">
        <v>0</v>
      </c>
      <c r="G80" s="38" t="e">
        <f t="shared" si="2"/>
        <v>#DIV/0!</v>
      </c>
      <c r="H80" s="38" t="e">
        <f t="shared" si="3"/>
        <v>#DIV/0!</v>
      </c>
      <c r="I80" s="21"/>
    </row>
    <row r="81" spans="1:9" s="19" customFormat="1" ht="51.75" customHeight="1">
      <c r="A81" s="23"/>
      <c r="B81" s="15" t="s">
        <v>183</v>
      </c>
      <c r="C81" s="14" t="s">
        <v>181</v>
      </c>
      <c r="D81" s="16">
        <v>312.3</v>
      </c>
      <c r="E81" s="16">
        <v>312.3</v>
      </c>
      <c r="F81" s="16">
        <v>312.3</v>
      </c>
      <c r="G81" s="38">
        <f t="shared" si="2"/>
        <v>1</v>
      </c>
      <c r="H81" s="38">
        <f t="shared" si="3"/>
        <v>1</v>
      </c>
      <c r="I81" s="21"/>
    </row>
    <row r="82" spans="1:9" s="19" customFormat="1" ht="51.75" customHeight="1">
      <c r="A82" s="23"/>
      <c r="B82" s="15" t="s">
        <v>184</v>
      </c>
      <c r="C82" s="14" t="s">
        <v>182</v>
      </c>
      <c r="D82" s="16">
        <v>1670</v>
      </c>
      <c r="E82" s="16">
        <v>0</v>
      </c>
      <c r="F82" s="16">
        <v>0</v>
      </c>
      <c r="G82" s="38">
        <f t="shared" si="2"/>
        <v>0</v>
      </c>
      <c r="H82" s="38">
        <v>0</v>
      </c>
      <c r="I82" s="21"/>
    </row>
    <row r="83" spans="1:8" ht="28.5" customHeight="1">
      <c r="A83" s="9" t="s">
        <v>15</v>
      </c>
      <c r="B83" s="7" t="s">
        <v>16</v>
      </c>
      <c r="C83" s="5"/>
      <c r="D83" s="8">
        <f>D84+D99</f>
        <v>42761.9</v>
      </c>
      <c r="E83" s="8">
        <f>E84+E99</f>
        <v>39170.3</v>
      </c>
      <c r="F83" s="8">
        <f>F84+F99</f>
        <v>26760.000000000007</v>
      </c>
      <c r="G83" s="35">
        <f t="shared" si="2"/>
        <v>0.625790715566895</v>
      </c>
      <c r="H83" s="35">
        <f t="shared" si="3"/>
        <v>0.6831706675721148</v>
      </c>
    </row>
    <row r="84" spans="1:9" s="19" customFormat="1" ht="41.25" customHeight="1">
      <c r="A84" s="9"/>
      <c r="B84" s="7" t="s">
        <v>137</v>
      </c>
      <c r="C84" s="5"/>
      <c r="D84" s="8">
        <f>D85+D86+D87+D88+D89+D90+D91+D92+D93+D94+D95+D96+D97+D98</f>
        <v>28413.4</v>
      </c>
      <c r="E84" s="8">
        <f>E85+E86+E87+E88+E89+E90+E91+E92+E93+E94+E95+E96+E97+E98</f>
        <v>24821.8</v>
      </c>
      <c r="F84" s="8">
        <f>F85+F86+F87+F88+F89+F90+F91+F92+F93+F94+F95+F96+F97+F98</f>
        <v>22432.500000000007</v>
      </c>
      <c r="G84" s="35">
        <f t="shared" si="2"/>
        <v>0.7895042479956642</v>
      </c>
      <c r="H84" s="35">
        <f t="shared" si="3"/>
        <v>0.9037418720640731</v>
      </c>
      <c r="I84" s="21"/>
    </row>
    <row r="85" spans="1:9" s="19" customFormat="1" ht="37.5" customHeight="1">
      <c r="A85" s="14"/>
      <c r="B85" s="15" t="s">
        <v>139</v>
      </c>
      <c r="C85" s="14" t="s">
        <v>138</v>
      </c>
      <c r="D85" s="16">
        <v>200</v>
      </c>
      <c r="E85" s="16">
        <v>200</v>
      </c>
      <c r="F85" s="16">
        <v>144.1</v>
      </c>
      <c r="G85" s="38">
        <f t="shared" si="2"/>
        <v>0.7204999999999999</v>
      </c>
      <c r="H85" s="38">
        <f t="shared" si="3"/>
        <v>0.7204999999999999</v>
      </c>
      <c r="I85" s="21"/>
    </row>
    <row r="86" spans="1:9" s="19" customFormat="1" ht="39.75" customHeight="1">
      <c r="A86" s="14"/>
      <c r="B86" s="15" t="s">
        <v>141</v>
      </c>
      <c r="C86" s="14" t="s">
        <v>140</v>
      </c>
      <c r="D86" s="16">
        <v>100</v>
      </c>
      <c r="E86" s="16">
        <v>100</v>
      </c>
      <c r="F86" s="16">
        <v>99</v>
      </c>
      <c r="G86" s="38">
        <f t="shared" si="2"/>
        <v>0.99</v>
      </c>
      <c r="H86" s="38">
        <f t="shared" si="3"/>
        <v>0.99</v>
      </c>
      <c r="I86" s="21"/>
    </row>
    <row r="87" spans="1:9" s="19" customFormat="1" ht="33.75" customHeight="1">
      <c r="A87" s="14"/>
      <c r="B87" s="15" t="s">
        <v>143</v>
      </c>
      <c r="C87" s="14" t="s">
        <v>142</v>
      </c>
      <c r="D87" s="16">
        <v>50</v>
      </c>
      <c r="E87" s="16">
        <v>50</v>
      </c>
      <c r="F87" s="16">
        <v>49</v>
      </c>
      <c r="G87" s="38">
        <f t="shared" si="2"/>
        <v>0.98</v>
      </c>
      <c r="H87" s="38">
        <f t="shared" si="3"/>
        <v>0.98</v>
      </c>
      <c r="I87" s="21"/>
    </row>
    <row r="88" spans="1:9" s="19" customFormat="1" ht="41.25" customHeight="1">
      <c r="A88" s="14"/>
      <c r="B88" s="15" t="s">
        <v>145</v>
      </c>
      <c r="C88" s="14" t="s">
        <v>144</v>
      </c>
      <c r="D88" s="16">
        <v>100</v>
      </c>
      <c r="E88" s="16">
        <v>100</v>
      </c>
      <c r="F88" s="16">
        <v>99</v>
      </c>
      <c r="G88" s="38">
        <f t="shared" si="2"/>
        <v>0.99</v>
      </c>
      <c r="H88" s="38">
        <f t="shared" si="3"/>
        <v>0.99</v>
      </c>
      <c r="I88" s="21"/>
    </row>
    <row r="89" spans="1:9" s="19" customFormat="1" ht="54.75" customHeight="1">
      <c r="A89" s="14"/>
      <c r="B89" s="15" t="s">
        <v>147</v>
      </c>
      <c r="C89" s="14" t="s">
        <v>146</v>
      </c>
      <c r="D89" s="16">
        <v>100</v>
      </c>
      <c r="E89" s="16">
        <v>100</v>
      </c>
      <c r="F89" s="16">
        <v>99</v>
      </c>
      <c r="G89" s="38">
        <f t="shared" si="2"/>
        <v>0.99</v>
      </c>
      <c r="H89" s="38">
        <f t="shared" si="3"/>
        <v>0.99</v>
      </c>
      <c r="I89" s="21"/>
    </row>
    <row r="90" spans="1:9" s="19" customFormat="1" ht="46.5" customHeight="1">
      <c r="A90" s="14"/>
      <c r="B90" s="15" t="s">
        <v>149</v>
      </c>
      <c r="C90" s="14" t="s">
        <v>148</v>
      </c>
      <c r="D90" s="16">
        <v>16000</v>
      </c>
      <c r="E90" s="16">
        <v>13538.4</v>
      </c>
      <c r="F90" s="16">
        <v>13238.7</v>
      </c>
      <c r="G90" s="38">
        <f t="shared" si="2"/>
        <v>0.8274187500000001</v>
      </c>
      <c r="H90" s="38">
        <f t="shared" si="3"/>
        <v>0.9778629675589435</v>
      </c>
      <c r="I90" s="21"/>
    </row>
    <row r="91" spans="1:9" s="19" customFormat="1" ht="39.75" customHeight="1">
      <c r="A91" s="14"/>
      <c r="B91" s="15" t="s">
        <v>151</v>
      </c>
      <c r="C91" s="14" t="s">
        <v>150</v>
      </c>
      <c r="D91" s="16">
        <v>1071.7</v>
      </c>
      <c r="E91" s="16">
        <v>1071.7</v>
      </c>
      <c r="F91" s="16">
        <v>806.7</v>
      </c>
      <c r="G91" s="38">
        <f t="shared" si="2"/>
        <v>0.752729308575161</v>
      </c>
      <c r="H91" s="38">
        <f t="shared" si="3"/>
        <v>0.752729308575161</v>
      </c>
      <c r="I91" s="21"/>
    </row>
    <row r="92" spans="1:9" s="19" customFormat="1" ht="42" customHeight="1">
      <c r="A92" s="14"/>
      <c r="B92" s="15" t="s">
        <v>153</v>
      </c>
      <c r="C92" s="14" t="s">
        <v>152</v>
      </c>
      <c r="D92" s="16">
        <v>100</v>
      </c>
      <c r="E92" s="16">
        <v>100</v>
      </c>
      <c r="F92" s="16">
        <v>96.2</v>
      </c>
      <c r="G92" s="38">
        <f t="shared" si="2"/>
        <v>0.9620000000000001</v>
      </c>
      <c r="H92" s="38">
        <f t="shared" si="3"/>
        <v>0.9620000000000001</v>
      </c>
      <c r="I92" s="21"/>
    </row>
    <row r="93" spans="1:9" s="19" customFormat="1" ht="50.25" customHeight="1">
      <c r="A93" s="14"/>
      <c r="B93" s="15" t="s">
        <v>155</v>
      </c>
      <c r="C93" s="14" t="s">
        <v>154</v>
      </c>
      <c r="D93" s="16">
        <v>4200</v>
      </c>
      <c r="E93" s="16">
        <v>4200</v>
      </c>
      <c r="F93" s="16">
        <v>3558.5</v>
      </c>
      <c r="G93" s="38">
        <f t="shared" si="2"/>
        <v>0.8472619047619048</v>
      </c>
      <c r="H93" s="38">
        <f t="shared" si="3"/>
        <v>0.8472619047619048</v>
      </c>
      <c r="I93" s="21"/>
    </row>
    <row r="94" spans="1:9" s="19" customFormat="1" ht="50.25" customHeight="1">
      <c r="A94" s="14"/>
      <c r="B94" s="15" t="s">
        <v>157</v>
      </c>
      <c r="C94" s="14" t="s">
        <v>156</v>
      </c>
      <c r="D94" s="16">
        <v>1550</v>
      </c>
      <c r="E94" s="16">
        <v>1305</v>
      </c>
      <c r="F94" s="16">
        <v>747.3</v>
      </c>
      <c r="G94" s="38">
        <f t="shared" si="2"/>
        <v>0.48212903225806447</v>
      </c>
      <c r="H94" s="38">
        <f t="shared" si="3"/>
        <v>0.5726436781609195</v>
      </c>
      <c r="I94" s="21"/>
    </row>
    <row r="95" spans="1:9" s="19" customFormat="1" ht="51" customHeight="1">
      <c r="A95" s="14"/>
      <c r="B95" s="15" t="s">
        <v>159</v>
      </c>
      <c r="C95" s="14" t="s">
        <v>158</v>
      </c>
      <c r="D95" s="16">
        <v>4600</v>
      </c>
      <c r="E95" s="16">
        <v>3730</v>
      </c>
      <c r="F95" s="16">
        <v>3225.9</v>
      </c>
      <c r="G95" s="38">
        <f t="shared" si="2"/>
        <v>0.7012826086956522</v>
      </c>
      <c r="H95" s="38">
        <f t="shared" si="3"/>
        <v>0.8648525469168901</v>
      </c>
      <c r="I95" s="21"/>
    </row>
    <row r="96" spans="1:9" s="19" customFormat="1" ht="41.25" customHeight="1">
      <c r="A96" s="14"/>
      <c r="B96" s="15" t="s">
        <v>161</v>
      </c>
      <c r="C96" s="14" t="s">
        <v>160</v>
      </c>
      <c r="D96" s="16">
        <v>65</v>
      </c>
      <c r="E96" s="16">
        <v>65</v>
      </c>
      <c r="F96" s="16">
        <v>43.2</v>
      </c>
      <c r="G96" s="38">
        <f t="shared" si="2"/>
        <v>0.6646153846153846</v>
      </c>
      <c r="H96" s="38">
        <f t="shared" si="3"/>
        <v>0.6646153846153846</v>
      </c>
      <c r="I96" s="21"/>
    </row>
    <row r="97" spans="1:9" s="19" customFormat="1" ht="30" customHeight="1">
      <c r="A97" s="14"/>
      <c r="B97" s="15" t="s">
        <v>163</v>
      </c>
      <c r="C97" s="14" t="s">
        <v>162</v>
      </c>
      <c r="D97" s="16">
        <v>40</v>
      </c>
      <c r="E97" s="16">
        <v>25</v>
      </c>
      <c r="F97" s="16">
        <v>0</v>
      </c>
      <c r="G97" s="38">
        <f t="shared" si="2"/>
        <v>0</v>
      </c>
      <c r="H97" s="38">
        <f t="shared" si="3"/>
        <v>0</v>
      </c>
      <c r="I97" s="21"/>
    </row>
    <row r="98" spans="1:9" s="19" customFormat="1" ht="50.25" customHeight="1">
      <c r="A98" s="14"/>
      <c r="B98" s="15" t="s">
        <v>180</v>
      </c>
      <c r="C98" s="14" t="s">
        <v>179</v>
      </c>
      <c r="D98" s="16">
        <v>236.7</v>
      </c>
      <c r="E98" s="16">
        <v>236.7</v>
      </c>
      <c r="F98" s="16">
        <v>225.9</v>
      </c>
      <c r="G98" s="38">
        <f t="shared" si="2"/>
        <v>0.9543726235741445</v>
      </c>
      <c r="H98" s="38">
        <f t="shared" si="3"/>
        <v>0.9543726235741445</v>
      </c>
      <c r="I98" s="21"/>
    </row>
    <row r="99" spans="1:9" s="19" customFormat="1" ht="52.5" customHeight="1">
      <c r="A99" s="14"/>
      <c r="B99" s="7" t="s">
        <v>173</v>
      </c>
      <c r="C99" s="14" t="s">
        <v>174</v>
      </c>
      <c r="D99" s="16">
        <f>D102+D103+D105+D100+D101+D104</f>
        <v>14348.5</v>
      </c>
      <c r="E99" s="16">
        <f>E102+E103+E105+E100+E101+E104</f>
        <v>14348.5</v>
      </c>
      <c r="F99" s="16">
        <f>F102+F103+F105+F100+F101+F104</f>
        <v>4327.5</v>
      </c>
      <c r="G99" s="35">
        <f t="shared" si="2"/>
        <v>0.30159947032790885</v>
      </c>
      <c r="H99" s="35">
        <f t="shared" si="3"/>
        <v>0.30159947032790885</v>
      </c>
      <c r="I99" s="21"/>
    </row>
    <row r="100" spans="1:9" s="19" customFormat="1" ht="54.75" customHeight="1">
      <c r="A100" s="14"/>
      <c r="B100" s="15" t="s">
        <v>176</v>
      </c>
      <c r="C100" s="14" t="s">
        <v>175</v>
      </c>
      <c r="D100" s="16">
        <v>280</v>
      </c>
      <c r="E100" s="16">
        <v>280</v>
      </c>
      <c r="F100" s="16">
        <v>112</v>
      </c>
      <c r="G100" s="38">
        <f t="shared" si="2"/>
        <v>0.4</v>
      </c>
      <c r="H100" s="38">
        <f t="shared" si="3"/>
        <v>0.4</v>
      </c>
      <c r="I100" s="21"/>
    </row>
    <row r="101" spans="1:9" s="19" customFormat="1" ht="54.75" customHeight="1">
      <c r="A101" s="14"/>
      <c r="B101" s="15" t="s">
        <v>177</v>
      </c>
      <c r="C101" s="14" t="s">
        <v>178</v>
      </c>
      <c r="D101" s="16">
        <v>70</v>
      </c>
      <c r="E101" s="16">
        <v>70</v>
      </c>
      <c r="F101" s="16">
        <v>16</v>
      </c>
      <c r="G101" s="38">
        <f t="shared" si="2"/>
        <v>0.22857142857142856</v>
      </c>
      <c r="H101" s="38">
        <f t="shared" si="3"/>
        <v>0.22857142857142856</v>
      </c>
      <c r="I101" s="21"/>
    </row>
    <row r="102" spans="1:9" s="19" customFormat="1" ht="60" customHeight="1">
      <c r="A102" s="14"/>
      <c r="B102" s="15" t="s">
        <v>207</v>
      </c>
      <c r="C102" s="14" t="s">
        <v>168</v>
      </c>
      <c r="D102" s="16">
        <v>12334.1</v>
      </c>
      <c r="E102" s="16">
        <v>12334.1</v>
      </c>
      <c r="F102" s="16">
        <v>3700.2</v>
      </c>
      <c r="G102" s="35">
        <f aca="true" t="shared" si="4" ref="G102:G120">F102/D102</f>
        <v>0.2999975677187634</v>
      </c>
      <c r="H102" s="35">
        <f aca="true" t="shared" si="5" ref="H102:H120">F102/E102</f>
        <v>0.2999975677187634</v>
      </c>
      <c r="I102" s="21"/>
    </row>
    <row r="103" spans="1:9" s="19" customFormat="1" ht="77.25" customHeight="1">
      <c r="A103" s="14"/>
      <c r="B103" s="15" t="s">
        <v>169</v>
      </c>
      <c r="C103" s="14" t="s">
        <v>170</v>
      </c>
      <c r="D103" s="16">
        <v>1524.4</v>
      </c>
      <c r="E103" s="16">
        <v>1524.4</v>
      </c>
      <c r="F103" s="16">
        <v>457.3</v>
      </c>
      <c r="G103" s="35">
        <f t="shared" si="4"/>
        <v>0.29998688008396746</v>
      </c>
      <c r="H103" s="35">
        <f t="shared" si="5"/>
        <v>0.29998688008396746</v>
      </c>
      <c r="I103" s="21"/>
    </row>
    <row r="104" spans="1:9" s="19" customFormat="1" ht="74.25" customHeight="1">
      <c r="A104" s="14"/>
      <c r="B104" s="15" t="s">
        <v>208</v>
      </c>
      <c r="C104" s="14" t="s">
        <v>185</v>
      </c>
      <c r="D104" s="16">
        <v>111.4</v>
      </c>
      <c r="E104" s="16">
        <v>111.4</v>
      </c>
      <c r="F104" s="16">
        <v>15.7</v>
      </c>
      <c r="G104" s="35">
        <f t="shared" si="4"/>
        <v>0.1409335727109515</v>
      </c>
      <c r="H104" s="35">
        <f t="shared" si="5"/>
        <v>0.1409335727109515</v>
      </c>
      <c r="I104" s="21"/>
    </row>
    <row r="105" spans="1:9" s="19" customFormat="1" ht="73.5" customHeight="1">
      <c r="A105" s="14"/>
      <c r="B105" s="15" t="s">
        <v>208</v>
      </c>
      <c r="C105" s="14" t="s">
        <v>172</v>
      </c>
      <c r="D105" s="16">
        <v>28.6</v>
      </c>
      <c r="E105" s="16">
        <v>28.6</v>
      </c>
      <c r="F105" s="16">
        <v>26.3</v>
      </c>
      <c r="G105" s="35">
        <f t="shared" si="4"/>
        <v>0.9195804195804196</v>
      </c>
      <c r="H105" s="35">
        <f t="shared" si="5"/>
        <v>0.9195804195804196</v>
      </c>
      <c r="I105" s="21"/>
    </row>
    <row r="106" spans="1:9" s="19" customFormat="1" ht="21.75" customHeight="1" hidden="1">
      <c r="A106" s="14"/>
      <c r="B106" s="15" t="s">
        <v>66</v>
      </c>
      <c r="C106" s="14" t="s">
        <v>83</v>
      </c>
      <c r="D106" s="16">
        <v>0</v>
      </c>
      <c r="E106" s="16">
        <v>0</v>
      </c>
      <c r="F106" s="16">
        <v>0</v>
      </c>
      <c r="G106" s="35" t="e">
        <f t="shared" si="4"/>
        <v>#DIV/0!</v>
      </c>
      <c r="H106" s="35" t="e">
        <f t="shared" si="5"/>
        <v>#DIV/0!</v>
      </c>
      <c r="I106" s="21"/>
    </row>
    <row r="107" spans="1:9" s="25" customFormat="1" ht="21.75" customHeight="1" hidden="1">
      <c r="A107" s="9" t="s">
        <v>17</v>
      </c>
      <c r="B107" s="7" t="s">
        <v>18</v>
      </c>
      <c r="C107" s="5"/>
      <c r="D107" s="8">
        <f>D108</f>
        <v>0</v>
      </c>
      <c r="E107" s="8">
        <f>E108</f>
        <v>0</v>
      </c>
      <c r="F107" s="8">
        <f>F108</f>
        <v>0</v>
      </c>
      <c r="G107" s="35" t="e">
        <f t="shared" si="4"/>
        <v>#DIV/0!</v>
      </c>
      <c r="H107" s="35" t="e">
        <f t="shared" si="5"/>
        <v>#DIV/0!</v>
      </c>
      <c r="I107" s="24"/>
    </row>
    <row r="108" spans="1:9" s="19" customFormat="1" ht="37.5" customHeight="1" hidden="1">
      <c r="A108" s="14" t="s">
        <v>95</v>
      </c>
      <c r="B108" s="15" t="s">
        <v>96</v>
      </c>
      <c r="C108" s="14"/>
      <c r="D108" s="16">
        <v>0</v>
      </c>
      <c r="E108" s="16">
        <v>0</v>
      </c>
      <c r="F108" s="16">
        <v>0</v>
      </c>
      <c r="G108" s="35" t="e">
        <f t="shared" si="4"/>
        <v>#DIV/0!</v>
      </c>
      <c r="H108" s="35" t="e">
        <f t="shared" si="5"/>
        <v>#DIV/0!</v>
      </c>
      <c r="I108" s="21"/>
    </row>
    <row r="109" spans="1:8" ht="20.25" customHeight="1">
      <c r="A109" s="9">
        <v>1000</v>
      </c>
      <c r="B109" s="7" t="s">
        <v>19</v>
      </c>
      <c r="C109" s="5"/>
      <c r="D109" s="8">
        <f>D110+D111</f>
        <v>400.1</v>
      </c>
      <c r="E109" s="8">
        <f>E110+E111</f>
        <v>350.20000000000005</v>
      </c>
      <c r="F109" s="8">
        <f>F110+F111</f>
        <v>301.3</v>
      </c>
      <c r="G109" s="35">
        <f t="shared" si="4"/>
        <v>0.7530617345663584</v>
      </c>
      <c r="H109" s="35">
        <f t="shared" si="5"/>
        <v>0.8603655054254711</v>
      </c>
    </row>
    <row r="110" spans="1:8" ht="31.5" customHeight="1">
      <c r="A110" s="5">
        <v>1001</v>
      </c>
      <c r="B110" s="7" t="s">
        <v>75</v>
      </c>
      <c r="C110" s="5" t="s">
        <v>20</v>
      </c>
      <c r="D110" s="8">
        <v>349</v>
      </c>
      <c r="E110" s="8">
        <v>299.1</v>
      </c>
      <c r="F110" s="8">
        <v>263</v>
      </c>
      <c r="G110" s="35">
        <f t="shared" si="4"/>
        <v>0.7535816618911175</v>
      </c>
      <c r="H110" s="35">
        <f t="shared" si="5"/>
        <v>0.8793045804078903</v>
      </c>
    </row>
    <row r="111" spans="1:8" ht="30" customHeight="1">
      <c r="A111" s="5" t="s">
        <v>21</v>
      </c>
      <c r="B111" s="7" t="s">
        <v>193</v>
      </c>
      <c r="C111" s="5" t="s">
        <v>21</v>
      </c>
      <c r="D111" s="8">
        <v>51.1</v>
      </c>
      <c r="E111" s="8">
        <v>51.1</v>
      </c>
      <c r="F111" s="8">
        <v>38.3</v>
      </c>
      <c r="G111" s="35">
        <f t="shared" si="4"/>
        <v>0.7495107632093932</v>
      </c>
      <c r="H111" s="35">
        <f t="shared" si="5"/>
        <v>0.7495107632093932</v>
      </c>
    </row>
    <row r="112" spans="1:8" ht="29.25" customHeight="1">
      <c r="A112" s="9" t="s">
        <v>22</v>
      </c>
      <c r="B112" s="7" t="s">
        <v>54</v>
      </c>
      <c r="C112" s="5"/>
      <c r="D112" s="8">
        <f>D113</f>
        <v>28542.7</v>
      </c>
      <c r="E112" s="8">
        <f>E113</f>
        <v>22394.9</v>
      </c>
      <c r="F112" s="8">
        <f>F113</f>
        <v>20287.7</v>
      </c>
      <c r="G112" s="35">
        <f t="shared" si="4"/>
        <v>0.7107841935065708</v>
      </c>
      <c r="H112" s="35">
        <f t="shared" si="5"/>
        <v>0.9059071485025608</v>
      </c>
    </row>
    <row r="113" spans="1:8" ht="24.75" customHeight="1">
      <c r="A113" s="5" t="s">
        <v>23</v>
      </c>
      <c r="B113" s="7" t="s">
        <v>209</v>
      </c>
      <c r="C113" s="5" t="s">
        <v>23</v>
      </c>
      <c r="D113" s="8">
        <v>28542.7</v>
      </c>
      <c r="E113" s="8">
        <v>22394.9</v>
      </c>
      <c r="F113" s="8">
        <v>20287.7</v>
      </c>
      <c r="G113" s="35">
        <f t="shared" si="4"/>
        <v>0.7107841935065708</v>
      </c>
      <c r="H113" s="35">
        <f t="shared" si="5"/>
        <v>0.9059071485025608</v>
      </c>
    </row>
    <row r="114" spans="1:8" ht="31.5" customHeight="1">
      <c r="A114" s="9" t="s">
        <v>55</v>
      </c>
      <c r="B114" s="7" t="s">
        <v>56</v>
      </c>
      <c r="C114" s="5"/>
      <c r="D114" s="8">
        <f>D115</f>
        <v>88.5</v>
      </c>
      <c r="E114" s="8">
        <f>E115</f>
        <v>56.1</v>
      </c>
      <c r="F114" s="8">
        <f>F115</f>
        <v>46.8</v>
      </c>
      <c r="G114" s="35">
        <f t="shared" si="4"/>
        <v>0.5288135593220339</v>
      </c>
      <c r="H114" s="35">
        <f t="shared" si="5"/>
        <v>0.8342245989304812</v>
      </c>
    </row>
    <row r="115" spans="1:8" ht="18.75" customHeight="1">
      <c r="A115" s="5" t="s">
        <v>57</v>
      </c>
      <c r="B115" s="7" t="s">
        <v>58</v>
      </c>
      <c r="C115" s="5" t="s">
        <v>57</v>
      </c>
      <c r="D115" s="8">
        <f>88.6-0.1</f>
        <v>88.5</v>
      </c>
      <c r="E115" s="8">
        <v>56.1</v>
      </c>
      <c r="F115" s="8">
        <v>46.8</v>
      </c>
      <c r="G115" s="35">
        <f t="shared" si="4"/>
        <v>0.5288135593220339</v>
      </c>
      <c r="H115" s="35">
        <f t="shared" si="5"/>
        <v>0.8342245989304812</v>
      </c>
    </row>
    <row r="116" spans="1:8" ht="25.5" customHeight="1" hidden="1">
      <c r="A116" s="9"/>
      <c r="B116" s="7" t="s">
        <v>46</v>
      </c>
      <c r="C116" s="5"/>
      <c r="D116" s="8">
        <f>D117+D118+D119</f>
        <v>0</v>
      </c>
      <c r="E116" s="8">
        <f>E117+E118+E119</f>
        <v>0</v>
      </c>
      <c r="F116" s="8">
        <f>F117+F118+F119</f>
        <v>0</v>
      </c>
      <c r="G116" s="35" t="e">
        <f t="shared" si="4"/>
        <v>#DIV/0!</v>
      </c>
      <c r="H116" s="35" t="e">
        <f t="shared" si="5"/>
        <v>#DIV/0!</v>
      </c>
    </row>
    <row r="117" spans="1:9" s="19" customFormat="1" ht="30" customHeight="1" hidden="1">
      <c r="A117" s="14"/>
      <c r="B117" s="15" t="s">
        <v>47</v>
      </c>
      <c r="C117" s="14" t="s">
        <v>70</v>
      </c>
      <c r="D117" s="16">
        <v>0</v>
      </c>
      <c r="E117" s="16">
        <v>0</v>
      </c>
      <c r="F117" s="16">
        <v>0</v>
      </c>
      <c r="G117" s="35" t="e">
        <f t="shared" si="4"/>
        <v>#DIV/0!</v>
      </c>
      <c r="H117" s="35" t="e">
        <f t="shared" si="5"/>
        <v>#DIV/0!</v>
      </c>
      <c r="I117" s="21"/>
    </row>
    <row r="118" spans="1:9" s="19" customFormat="1" ht="106.5" customHeight="1" hidden="1">
      <c r="A118" s="14"/>
      <c r="B118" s="26" t="s">
        <v>0</v>
      </c>
      <c r="C118" s="14" t="s">
        <v>63</v>
      </c>
      <c r="D118" s="16">
        <v>0</v>
      </c>
      <c r="E118" s="16">
        <v>0</v>
      </c>
      <c r="F118" s="16">
        <v>0</v>
      </c>
      <c r="G118" s="35" t="e">
        <f t="shared" si="4"/>
        <v>#DIV/0!</v>
      </c>
      <c r="H118" s="35" t="e">
        <f t="shared" si="5"/>
        <v>#DIV/0!</v>
      </c>
      <c r="I118" s="21"/>
    </row>
    <row r="119" spans="1:9" s="19" customFormat="1" ht="91.5" customHeight="1" hidden="1">
      <c r="A119" s="14"/>
      <c r="B119" s="26" t="s">
        <v>1</v>
      </c>
      <c r="C119" s="14" t="s">
        <v>64</v>
      </c>
      <c r="D119" s="16">
        <v>0</v>
      </c>
      <c r="E119" s="16">
        <v>0</v>
      </c>
      <c r="F119" s="16">
        <v>0</v>
      </c>
      <c r="G119" s="35" t="e">
        <f t="shared" si="4"/>
        <v>#DIV/0!</v>
      </c>
      <c r="H119" s="35" t="e">
        <f t="shared" si="5"/>
        <v>#DIV/0!</v>
      </c>
      <c r="I119" s="21"/>
    </row>
    <row r="120" spans="1:8" ht="27" customHeight="1">
      <c r="A120" s="5"/>
      <c r="B120" s="7" t="s">
        <v>25</v>
      </c>
      <c r="C120" s="5"/>
      <c r="D120" s="8">
        <f>D37+D50+D58+D69+D109+D114+D116+D107+D112</f>
        <v>90116</v>
      </c>
      <c r="E120" s="8">
        <f>E37+E50+E58+E69+E109+E114+E116+E107+E112</f>
        <v>75341.1</v>
      </c>
      <c r="F120" s="8">
        <f>F37+F50+F58+F69+F109+F114+F116+F107+F112</f>
        <v>55536.80000000002</v>
      </c>
      <c r="G120" s="35">
        <f t="shared" si="4"/>
        <v>0.6162812375160905</v>
      </c>
      <c r="H120" s="35">
        <f t="shared" si="5"/>
        <v>0.7371381623045059</v>
      </c>
    </row>
    <row r="121" spans="1:8" ht="16.5">
      <c r="A121" s="27"/>
      <c r="B121" s="7" t="s">
        <v>35</v>
      </c>
      <c r="C121" s="5"/>
      <c r="D121" s="28">
        <f>D116</f>
        <v>0</v>
      </c>
      <c r="E121" s="28">
        <f>E116</f>
        <v>0</v>
      </c>
      <c r="F121" s="28">
        <f>F116</f>
        <v>0</v>
      </c>
      <c r="G121" s="6">
        <v>0</v>
      </c>
      <c r="H121" s="6">
        <v>0</v>
      </c>
    </row>
    <row r="124" spans="2:6" ht="16.5">
      <c r="B124" s="1" t="s">
        <v>127</v>
      </c>
      <c r="F124" s="30">
        <v>3699.7</v>
      </c>
    </row>
    <row r="125" ht="16.5">
      <c r="F125" s="30"/>
    </row>
    <row r="126" spans="2:6" ht="16.5" hidden="1">
      <c r="B126" s="1" t="s">
        <v>36</v>
      </c>
      <c r="F126" s="30"/>
    </row>
    <row r="127" spans="2:6" ht="16.5" hidden="1">
      <c r="B127" s="1" t="s">
        <v>37</v>
      </c>
      <c r="F127" s="30"/>
    </row>
    <row r="128" ht="16.5" hidden="1">
      <c r="F128" s="30"/>
    </row>
    <row r="129" spans="2:6" ht="16.5" hidden="1">
      <c r="B129" s="1" t="s">
        <v>38</v>
      </c>
      <c r="F129" s="30"/>
    </row>
    <row r="130" spans="2:6" ht="16.5" hidden="1">
      <c r="B130" s="1" t="s">
        <v>39</v>
      </c>
      <c r="F130" s="30"/>
    </row>
    <row r="131" ht="16.5" hidden="1">
      <c r="F131" s="30"/>
    </row>
    <row r="132" spans="2:6" ht="16.5" hidden="1">
      <c r="B132" s="1" t="s">
        <v>40</v>
      </c>
      <c r="F132" s="30"/>
    </row>
    <row r="133" spans="2:6" ht="16.5" hidden="1">
      <c r="B133" s="1" t="s">
        <v>41</v>
      </c>
      <c r="F133" s="30"/>
    </row>
    <row r="134" ht="16.5" hidden="1">
      <c r="F134" s="30"/>
    </row>
    <row r="135" spans="2:6" ht="16.5" hidden="1">
      <c r="B135" s="1" t="s">
        <v>42</v>
      </c>
      <c r="F135" s="30"/>
    </row>
    <row r="136" spans="2:6" ht="16.5" hidden="1">
      <c r="B136" s="1" t="s">
        <v>43</v>
      </c>
      <c r="F136" s="30"/>
    </row>
    <row r="137" ht="16.5" hidden="1">
      <c r="F137" s="30"/>
    </row>
    <row r="138" ht="16.5" hidden="1">
      <c r="F138" s="30"/>
    </row>
    <row r="139" spans="2:8" ht="16.5">
      <c r="B139" s="1" t="s">
        <v>44</v>
      </c>
      <c r="E139" s="30"/>
      <c r="F139" s="30">
        <f>F124+F31-F120</f>
        <v>5021.099999999991</v>
      </c>
      <c r="H139" s="30"/>
    </row>
    <row r="142" ht="16.5">
      <c r="B142" s="24" t="s">
        <v>210</v>
      </c>
    </row>
    <row r="143" spans="2:6" ht="16.5">
      <c r="B143" s="24" t="s">
        <v>211</v>
      </c>
      <c r="F143" s="54" t="s">
        <v>212</v>
      </c>
    </row>
  </sheetData>
  <sheetProtection/>
  <mergeCells count="18">
    <mergeCell ref="F3:F4"/>
    <mergeCell ref="C3:C4"/>
    <mergeCell ref="A34:A35"/>
    <mergeCell ref="B34:B35"/>
    <mergeCell ref="D34:D35"/>
    <mergeCell ref="H34:H35"/>
    <mergeCell ref="E34:E35"/>
    <mergeCell ref="C34:C35"/>
    <mergeCell ref="D1:H1"/>
    <mergeCell ref="A2:H2"/>
    <mergeCell ref="G3:G4"/>
    <mergeCell ref="G34:G35"/>
    <mergeCell ref="A33:H33"/>
    <mergeCell ref="F34:F35"/>
    <mergeCell ref="H3:H4"/>
    <mergeCell ref="B3:B4"/>
    <mergeCell ref="D3:D4"/>
    <mergeCell ref="E3:E4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2018-10-23T07:40:13Z</cp:lastPrinted>
  <dcterms:created xsi:type="dcterms:W3CDTF">1996-10-08T23:32:33Z</dcterms:created>
  <dcterms:modified xsi:type="dcterms:W3CDTF">2018-10-23T07:40:54Z</dcterms:modified>
  <cp:category/>
  <cp:version/>
  <cp:contentType/>
  <cp:contentStatus/>
</cp:coreProperties>
</file>