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О г.Ртищево" sheetId="1" r:id="rId1"/>
  </sheets>
  <definedNames/>
  <calcPr fullCalcOnLoad="1"/>
</workbook>
</file>

<file path=xl/sharedStrings.xml><?xml version="1.0" encoding="utf-8"?>
<sst xmlns="http://schemas.openxmlformats.org/spreadsheetml/2006/main" count="199" uniqueCount="187">
  <si>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</si>
  <si>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</si>
  <si>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</si>
  <si>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Единый с/х налог</t>
  </si>
  <si>
    <t>Налог на имущество физ.лиц</t>
  </si>
  <si>
    <t>Земельный налог</t>
  </si>
  <si>
    <t>Арендная плата за земли</t>
  </si>
  <si>
    <t>Плат.за негат.возд.на окр.ср.</t>
  </si>
  <si>
    <t xml:space="preserve">Невыясненные поступления </t>
  </si>
  <si>
    <t>Дотации</t>
  </si>
  <si>
    <t>ПРОЧИЕ БЕЗВОЗМЕЗДНЫЕ ПОСТУПЛЕНИЯ (спонсорская помощь)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</si>
  <si>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</si>
  <si>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</si>
  <si>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</si>
  <si>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</si>
  <si>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</si>
  <si>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Жилищное хозяйство, в т.ч.</t>
  </si>
  <si>
    <t>0503</t>
  </si>
  <si>
    <t>Благоустройство</t>
  </si>
  <si>
    <t>0700</t>
  </si>
  <si>
    <t>ОБРАЗОВАНИЕ</t>
  </si>
  <si>
    <t>0702</t>
  </si>
  <si>
    <t>СОЦИАЛЬНАЯ ПОЛИТИКА</t>
  </si>
  <si>
    <t>1001</t>
  </si>
  <si>
    <t>1100</t>
  </si>
  <si>
    <t>1101</t>
  </si>
  <si>
    <t>ИТОГО РАСХОДОВ</t>
  </si>
  <si>
    <t>0100</t>
  </si>
  <si>
    <t>0103</t>
  </si>
  <si>
    <t>0104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</si>
  <si>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</si>
  <si>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</si>
  <si>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</si>
  <si>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</si>
  <si>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</si>
  <si>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</si>
  <si>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</si>
  <si>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</si>
  <si>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</si>
  <si>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</si>
  <si>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</si>
  <si>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</si>
  <si>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</si>
  <si>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</si>
  <si>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</si>
  <si>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</si>
  <si>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</si>
  <si>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</si>
  <si>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</si>
  <si>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</si>
  <si>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</si>
  <si>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</si>
  <si>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</si>
  <si>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МЕЖБЮДЖЕТНЫЕ ТРАНСФЕРТЫ</t>
  </si>
  <si>
    <t>Межбюджетные трансферты из бюджетов поселений бюджету МР</t>
  </si>
  <si>
    <t>Госпошлина</t>
  </si>
  <si>
    <t>в том числе собственные доходы</t>
  </si>
  <si>
    <t>Другие общегосударственные вопросы в т.ч.</t>
  </si>
  <si>
    <t>0409</t>
  </si>
  <si>
    <t>Компенсация затрат</t>
  </si>
  <si>
    <t>Мероприятия по землеустройству и землепользованию</t>
  </si>
  <si>
    <t>0113</t>
  </si>
  <si>
    <t>ФИЗИЧЕСКАЯ КУЛЬТУРА И СПОРТ</t>
  </si>
  <si>
    <t>1200</t>
  </si>
  <si>
    <t>СРЕДСТВА МАССОВОЙ ИНФОРМАЦИИ</t>
  </si>
  <si>
    <t>1202</t>
  </si>
  <si>
    <t>Периодическая печать и издательства</t>
  </si>
  <si>
    <t>Возврат остатков субсидий, субвенций и иных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</si>
  <si>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</si>
  <si>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</si>
  <si>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</si>
  <si>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</si>
  <si>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5220610</t>
  </si>
  <si>
    <t>5220611</t>
  </si>
  <si>
    <t>Капитальный ремонт муниципального жилищного фонда</t>
  </si>
  <si>
    <t>Уличное освещение</t>
  </si>
  <si>
    <t>Прочие мероприятия по благоустройству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</si>
  <si>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</si>
  <si>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</si>
  <si>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</si>
  <si>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</si>
  <si>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</si>
  <si>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</si>
  <si>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</si>
  <si>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</si>
  <si>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9510300</t>
  </si>
  <si>
    <t>Обеспечение мероприятий по переселению граждан из аварийного жилищного фонда</t>
  </si>
  <si>
    <t>Обеспечение деятельности представительного органа муниципального образования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</si>
  <si>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</si>
  <si>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Отлов и содержание безнадзорных животных</t>
  </si>
  <si>
    <t>Выполнение других обязательств муниципального образования</t>
  </si>
  <si>
    <t>5209502  5209602</t>
  </si>
  <si>
    <t>Оплата за газ для поддержания вечного огня</t>
  </si>
  <si>
    <t>9148500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</si>
  <si>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</si>
  <si>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</si>
  <si>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</si>
  <si>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</si>
  <si>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</si>
  <si>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</si>
  <si>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</si>
  <si>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</si>
  <si>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</si>
  <si>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</si>
  <si>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</si>
  <si>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</si>
  <si>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</si>
  <si>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</si>
  <si>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</si>
  <si>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</si>
  <si>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</si>
  <si>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9140008200</t>
  </si>
  <si>
    <t>9530005310</t>
  </si>
  <si>
    <t>9530005350</t>
  </si>
  <si>
    <t>9930008100</t>
  </si>
  <si>
    <t>Расходы на обеспечение функций центрального аппарата</t>
  </si>
  <si>
    <t>9130002200</t>
  </si>
  <si>
    <t>9390004200</t>
  </si>
  <si>
    <t>Расходы по исполнительным листам</t>
  </si>
  <si>
    <t>9910008510</t>
  </si>
  <si>
    <t>79103V0000</t>
  </si>
  <si>
    <t>7920100940</t>
  </si>
  <si>
    <t>79302V0000</t>
  </si>
  <si>
    <t>Подпрограмма "Проведение усиления антитеррористической защищенности населения на территории Ртищевского муниципального района на 2014 - 2016 годы"</t>
  </si>
  <si>
    <t>Подпрограмма "Осуществление противодействия злоупотреблению наркотическим и психотропным веществам и их незаконному обороту на территории Ртищевского муниципального района на 2014 - 2016 годы"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</si>
  <si>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</si>
  <si>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</si>
  <si>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</si>
  <si>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</si>
  <si>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</si>
  <si>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Мероприятия в области коммунального хозяйства</t>
  </si>
  <si>
    <t>9520005210</t>
  </si>
  <si>
    <t>Ведомственная целевая программа "Комплексное благоустройство города Ртищево" на 2016 год, в том числе: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</si>
  <si>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</si>
  <si>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</si>
  <si>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</si>
  <si>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</si>
  <si>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</si>
  <si>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</si>
  <si>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</si>
  <si>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</si>
  <si>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</si>
  <si>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</si>
  <si>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</si>
  <si>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</si>
  <si>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</si>
  <si>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>80007V0000</t>
  </si>
  <si>
    <t>Основное мероприятие "Асфальтирование пешеходных дорожек в городском Парке культуры и отдыха"</t>
  </si>
  <si>
    <t>8000800890</t>
  </si>
  <si>
    <t>Асфальтирование пешеходных дорожек</t>
  </si>
  <si>
    <t>Укладка бордюрного камня</t>
  </si>
  <si>
    <t>8000800900</t>
  </si>
  <si>
    <t>8000800910</t>
  </si>
  <si>
    <t>Изготовление и установка парковых скамеек</t>
  </si>
  <si>
    <t>8000800920</t>
  </si>
  <si>
    <t>Установка светильников</t>
  </si>
  <si>
    <t>8000800930</t>
  </si>
  <si>
    <t>Изготовление и установка урн для мусора</t>
  </si>
  <si>
    <t>9330004110</t>
  </si>
  <si>
    <t>9400006600</t>
  </si>
  <si>
    <t>9400006700</t>
  </si>
  <si>
    <t>9140008600</t>
  </si>
  <si>
    <t>7530354200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</si>
  <si>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</si>
  <si>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75303L4200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</si>
  <si>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за счет средств местного бюджета</t>
  </si>
  <si>
    <t>Межбюджетные трансферты, передаваемые бюджетам городских поселений на реализацию мероприятий региональных программ в сфере дорожного хозяйства по решениям Правительства Российской Федерации</t>
  </si>
  <si>
    <t>Патент</t>
  </si>
  <si>
    <t>план на 9 месяцев</t>
  </si>
  <si>
    <t>% к плану 9 месяцев</t>
  </si>
  <si>
    <t>Другие вопросы в области национальной экономики</t>
  </si>
  <si>
    <t>7910300550</t>
  </si>
  <si>
    <t>Приобретение и установка систем видеонаблюдения на объекты социальной сферы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</si>
  <si>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</si>
  <si>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</si>
  <si>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</si>
  <si>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Налог на доходы физических лиц</t>
  </si>
  <si>
    <t>Доходы от сдачи в аренду имущество</t>
  </si>
  <si>
    <t>Прочие доходы от использования имущества (наём)</t>
  </si>
  <si>
    <t>Доходы от продажи имущества и земельных участков, находящмхся в муниципальной собственности</t>
  </si>
  <si>
    <t>Штрафы, санкции, возмещение ущерба</t>
  </si>
  <si>
    <t>ИТОГО ДОХОДОВ</t>
  </si>
  <si>
    <t>Предоставление субсидий бюджетным учреждениям  (ФОК "Локомотив")</t>
  </si>
  <si>
    <t>Предоставление субсидий бюджетным учреждениям (МУДОД "ДЮСШ")</t>
  </si>
  <si>
    <t xml:space="preserve">Сведения
об исполнении бюджета муниципального образования город Ртищево 
за 2016 год
</t>
  </si>
  <si>
    <t>Приложение № 1
к распоряжению администрации Ртищевского  муниципального района 
 от 9 марта 2017 года  № 159-р</t>
  </si>
  <si>
    <t>Верно: начальник отдела делопроизводства                                                                                                      администрации муниципального района                                      Ю.А. Малюгина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</si>
</sst>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24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9" fontId="1" fillId="24" borderId="10" xfId="0" applyNumberFormat="1" applyFont="1" applyFill="1" applyBorder="1" applyAlignment="1">
      <alignment horizontal="center" vertical="center" wrapText="1"/>
    </xf>
    <xf numFmtId="9" fontId="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177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9" fontId="1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177" fontId="1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2" xfId="56" applyNumberFormat="1" applyFont="1" applyFill="1" applyBorder="1" applyAlignment="1" applyProtection="1">
      <alignment horizontal="left" wrapText="1"/>
      <protection hidden="1"/>
    </xf>
    <xf numFmtId="49" fontId="3" fillId="0" borderId="12" xfId="56" applyNumberFormat="1" applyFont="1" applyFill="1" applyBorder="1" applyAlignment="1" applyProtection="1">
      <alignment horizontal="left" wrapText="1"/>
      <protection hidden="1"/>
    </xf>
    <xf numFmtId="0" fontId="3" fillId="0" borderId="13" xfId="56" applyNumberFormat="1" applyFont="1" applyFill="1" applyBorder="1" applyAlignment="1" applyProtection="1">
      <alignment horizontal="left" wrapText="1"/>
      <protection hidden="1"/>
    </xf>
    <xf numFmtId="4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9" fontId="3" fillId="24" borderId="10" xfId="0" applyNumberFormat="1" applyFont="1" applyFill="1" applyBorder="1" applyAlignment="1">
      <alignment horizontal="right" vertical="top" wrapText="1"/>
    </xf>
    <xf numFmtId="0" fontId="5" fillId="24" borderId="0" xfId="0" applyFont="1" applyFill="1" applyAlignment="1">
      <alignment horizontal="left"/>
    </xf>
    <xf numFmtId="0" fontId="6" fillId="24" borderId="0" xfId="0" applyFont="1" applyFill="1" applyAlignment="1">
      <alignment horizontal="left"/>
    </xf>
    <xf numFmtId="0" fontId="2" fillId="24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24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9" fontId="1" fillId="24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3" fillId="24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24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/>
    </xf>
    <xf numFmtId="0" fontId="3" fillId="24" borderId="15" xfId="0" applyFont="1" applyFill="1" applyBorder="1" applyAlignment="1">
      <alignment horizontal="left"/>
    </xf>
    <xf numFmtId="0" fontId="3" fillId="24" borderId="16" xfId="0" applyFont="1" applyFill="1" applyBorder="1" applyAlignment="1">
      <alignment horizontal="left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29"/>
  <sheetViews>
    <sheetView tabSelected="1" view="pageBreakPreview" zoomScaleSheetLayoutView="100" zoomScalePageLayoutView="0" workbookViewId="0" topLeftCell="B99">
      <selection activeCell="D133" sqref="D133"/>
    </sheetView>
  </sheetViews>
  <sheetFormatPr defaultColWidth="9.140625" defaultRowHeight="12.75"/>
  <cols>
    <col min="1" max="1" width="6.7109375" style="16" hidden="1" customWidth="1"/>
    <col min="2" max="2" width="45.8515625" style="16" customWidth="1"/>
    <col min="3" max="3" width="11.57421875" style="17" hidden="1" customWidth="1"/>
    <col min="4" max="4" width="18.421875" style="40" customWidth="1"/>
    <col min="5" max="5" width="14.8515625" style="40" hidden="1" customWidth="1"/>
    <col min="6" max="6" width="17.8515625" style="40" customWidth="1"/>
    <col min="7" max="7" width="17.00390625" style="40" customWidth="1"/>
    <col min="8" max="8" width="11.8515625" style="3" hidden="1" customWidth="1"/>
    <col min="9" max="9" width="12.28125" style="3" customWidth="1"/>
    <col min="10" max="10" width="9.140625" style="3" customWidth="1"/>
    <col min="11" max="16384" width="9.140625" style="16" customWidth="1"/>
  </cols>
  <sheetData>
    <row r="1" spans="4:7" ht="85.5" customHeight="1">
      <c r="D1" s="48" t="s">
        <v>185</v>
      </c>
      <c r="E1" s="48"/>
      <c r="F1" s="48"/>
      <c r="G1" s="48"/>
    </row>
    <row r="2" spans="1:8" ht="75.75" customHeight="1">
      <c r="A2" s="49" t="s">
        <v>184</v>
      </c>
      <c r="B2" s="49"/>
      <c r="C2" s="49"/>
      <c r="D2" s="49"/>
      <c r="E2" s="49"/>
      <c r="F2" s="49"/>
      <c r="G2" s="49"/>
      <c r="H2" s="49"/>
    </row>
    <row r="3" spans="1:8" ht="53.25" customHeight="1">
      <c r="A3" s="22"/>
      <c r="B3" s="56" t="s">
        <v>2</v>
      </c>
      <c r="C3" s="46"/>
      <c r="D3" s="50" t="s">
        <v>173</v>
      </c>
      <c r="E3" s="57" t="s">
        <v>168</v>
      </c>
      <c r="F3" s="50" t="s">
        <v>174</v>
      </c>
      <c r="G3" s="50" t="s">
        <v>175</v>
      </c>
      <c r="H3" s="54" t="s">
        <v>169</v>
      </c>
    </row>
    <row r="4" spans="1:8" ht="48" customHeight="1">
      <c r="A4" s="22"/>
      <c r="B4" s="56"/>
      <c r="C4" s="46"/>
      <c r="D4" s="50"/>
      <c r="E4" s="58"/>
      <c r="F4" s="50"/>
      <c r="G4" s="50"/>
      <c r="H4" s="55"/>
    </row>
    <row r="5" spans="1:8" ht="16.5" customHeight="1">
      <c r="A5" s="22"/>
      <c r="B5" s="45">
        <v>1</v>
      </c>
      <c r="C5" s="46"/>
      <c r="D5" s="43">
        <v>2</v>
      </c>
      <c r="E5" s="44"/>
      <c r="F5" s="43">
        <v>3</v>
      </c>
      <c r="G5" s="43">
        <v>4</v>
      </c>
      <c r="H5" s="21"/>
    </row>
    <row r="6" spans="1:10" s="34" customFormat="1" ht="15.75">
      <c r="A6" s="47"/>
      <c r="B6" s="5" t="s">
        <v>38</v>
      </c>
      <c r="C6" s="10"/>
      <c r="D6" s="18">
        <f>D7+D8+D9+D10+D11+D12+D13+D14+D15+D16+D17+D18+D19+D20+D21</f>
        <v>71193.2</v>
      </c>
      <c r="E6" s="18">
        <f>E7+E8+E9+E10+E11+E12+E13+E14+E15+E16+E17+E18+E19+E20+E21</f>
        <v>49078.7</v>
      </c>
      <c r="F6" s="18">
        <f>F7+F8+F9+F10+F11+F12+F13+F14+F15+F16+F17+F18+F19+F20+F21</f>
        <v>73798.1</v>
      </c>
      <c r="G6" s="8">
        <f>F6/D6</f>
        <v>1.0365891686284647</v>
      </c>
      <c r="H6" s="1">
        <f>F6/E6</f>
        <v>1.5036685975789907</v>
      </c>
      <c r="I6" s="33"/>
      <c r="J6" s="33"/>
    </row>
    <row r="7" spans="1:8" ht="15.75">
      <c r="A7" s="22"/>
      <c r="B7" s="6" t="s">
        <v>176</v>
      </c>
      <c r="C7" s="7"/>
      <c r="D7" s="4">
        <v>38990</v>
      </c>
      <c r="E7" s="4">
        <v>28800</v>
      </c>
      <c r="F7" s="4">
        <v>39819.6</v>
      </c>
      <c r="G7" s="9">
        <f aca="true" t="shared" si="0" ref="G7:G30">F7/D7</f>
        <v>1.021277250577071</v>
      </c>
      <c r="H7" s="2">
        <f aca="true" t="shared" si="1" ref="H7:H30">F7/E7</f>
        <v>1.382625</v>
      </c>
    </row>
    <row r="8" spans="1:8" ht="15.75">
      <c r="A8" s="22"/>
      <c r="B8" s="6" t="s">
        <v>94</v>
      </c>
      <c r="C8" s="7"/>
      <c r="D8" s="4">
        <v>5513.8</v>
      </c>
      <c r="E8" s="4">
        <v>3234</v>
      </c>
      <c r="F8" s="4">
        <v>5565.2</v>
      </c>
      <c r="G8" s="9">
        <f t="shared" si="0"/>
        <v>1.0093220646378178</v>
      </c>
      <c r="H8" s="2">
        <f t="shared" si="1"/>
        <v>1.7208410636982066</v>
      </c>
    </row>
    <row r="9" spans="1:8" ht="15.75">
      <c r="A9" s="22"/>
      <c r="B9" s="6" t="s">
        <v>3</v>
      </c>
      <c r="C9" s="7"/>
      <c r="D9" s="4">
        <v>860</v>
      </c>
      <c r="E9" s="4">
        <v>700</v>
      </c>
      <c r="F9" s="4">
        <v>860.2</v>
      </c>
      <c r="G9" s="9">
        <f t="shared" si="0"/>
        <v>1.000232558139535</v>
      </c>
      <c r="H9" s="2">
        <f t="shared" si="1"/>
        <v>1.2288571428571429</v>
      </c>
    </row>
    <row r="10" spans="1:8" ht="15.75">
      <c r="A10" s="22"/>
      <c r="B10" s="6" t="s">
        <v>4</v>
      </c>
      <c r="C10" s="7"/>
      <c r="D10" s="4">
        <v>9700</v>
      </c>
      <c r="E10" s="4">
        <v>3500</v>
      </c>
      <c r="F10" s="4">
        <v>10702</v>
      </c>
      <c r="G10" s="9">
        <f t="shared" si="0"/>
        <v>1.1032989690721648</v>
      </c>
      <c r="H10" s="2">
        <f t="shared" si="1"/>
        <v>3.057714285714286</v>
      </c>
    </row>
    <row r="11" spans="1:8" ht="15.75">
      <c r="A11" s="22"/>
      <c r="B11" s="6" t="s">
        <v>5</v>
      </c>
      <c r="C11" s="7"/>
      <c r="D11" s="4">
        <v>11100</v>
      </c>
      <c r="E11" s="4">
        <v>9400</v>
      </c>
      <c r="F11" s="4">
        <v>11671.6</v>
      </c>
      <c r="G11" s="9">
        <f t="shared" si="0"/>
        <v>1.0514954954954956</v>
      </c>
      <c r="H11" s="2">
        <f t="shared" si="1"/>
        <v>1.2416595744680852</v>
      </c>
    </row>
    <row r="12" spans="1:8" ht="15.75" hidden="1">
      <c r="A12" s="22"/>
      <c r="B12" s="6" t="s">
        <v>55</v>
      </c>
      <c r="C12" s="7"/>
      <c r="D12" s="4">
        <v>0</v>
      </c>
      <c r="E12" s="4">
        <v>0</v>
      </c>
      <c r="F12" s="4">
        <v>0</v>
      </c>
      <c r="G12" s="9">
        <v>0</v>
      </c>
      <c r="H12" s="2">
        <v>0</v>
      </c>
    </row>
    <row r="13" spans="1:8" ht="15.75" hidden="1">
      <c r="A13" s="22"/>
      <c r="B13" s="6" t="s">
        <v>167</v>
      </c>
      <c r="C13" s="7"/>
      <c r="D13" s="4">
        <v>0</v>
      </c>
      <c r="E13" s="4">
        <v>0</v>
      </c>
      <c r="F13" s="4">
        <v>0</v>
      </c>
      <c r="G13" s="9">
        <v>0</v>
      </c>
      <c r="H13" s="2">
        <v>0</v>
      </c>
    </row>
    <row r="14" spans="1:8" ht="15.75">
      <c r="A14" s="22"/>
      <c r="B14" s="6" t="s">
        <v>6</v>
      </c>
      <c r="C14" s="7"/>
      <c r="D14" s="4">
        <v>1700</v>
      </c>
      <c r="E14" s="4">
        <v>1340</v>
      </c>
      <c r="F14" s="4">
        <v>1771.6</v>
      </c>
      <c r="G14" s="9">
        <f t="shared" si="0"/>
        <v>1.0421176470588234</v>
      </c>
      <c r="H14" s="2">
        <f t="shared" si="1"/>
        <v>1.3220895522388059</v>
      </c>
    </row>
    <row r="15" spans="1:8" ht="15.75">
      <c r="A15" s="22"/>
      <c r="B15" s="6" t="s">
        <v>177</v>
      </c>
      <c r="C15" s="7"/>
      <c r="D15" s="4">
        <v>2150</v>
      </c>
      <c r="E15" s="4">
        <v>1400</v>
      </c>
      <c r="F15" s="4">
        <v>2170.5</v>
      </c>
      <c r="G15" s="9">
        <f t="shared" si="0"/>
        <v>1.0095348837209301</v>
      </c>
      <c r="H15" s="2">
        <f t="shared" si="1"/>
        <v>1.5503571428571428</v>
      </c>
    </row>
    <row r="16" spans="1:8" ht="31.5">
      <c r="A16" s="22"/>
      <c r="B16" s="6" t="s">
        <v>178</v>
      </c>
      <c r="C16" s="7"/>
      <c r="D16" s="4">
        <v>350</v>
      </c>
      <c r="E16" s="4">
        <v>220</v>
      </c>
      <c r="F16" s="4">
        <v>359.1</v>
      </c>
      <c r="G16" s="9">
        <f t="shared" si="0"/>
        <v>1.026</v>
      </c>
      <c r="H16" s="2">
        <f t="shared" si="1"/>
        <v>1.6322727272727273</v>
      </c>
    </row>
    <row r="17" spans="1:8" ht="15.75" hidden="1">
      <c r="A17" s="22"/>
      <c r="B17" s="6" t="s">
        <v>7</v>
      </c>
      <c r="C17" s="7"/>
      <c r="D17" s="4">
        <v>0</v>
      </c>
      <c r="E17" s="4">
        <v>0</v>
      </c>
      <c r="F17" s="4">
        <v>0</v>
      </c>
      <c r="G17" s="9">
        <v>0</v>
      </c>
      <c r="H17" s="2">
        <v>0</v>
      </c>
    </row>
    <row r="18" spans="1:8" ht="15.75">
      <c r="A18" s="22"/>
      <c r="B18" s="6" t="s">
        <v>59</v>
      </c>
      <c r="C18" s="7"/>
      <c r="D18" s="4">
        <v>0</v>
      </c>
      <c r="E18" s="4">
        <v>0</v>
      </c>
      <c r="F18" s="4">
        <v>3.3</v>
      </c>
      <c r="G18" s="9">
        <v>0</v>
      </c>
      <c r="H18" s="2">
        <v>0</v>
      </c>
    </row>
    <row r="19" spans="1:8" ht="47.25">
      <c r="A19" s="22"/>
      <c r="B19" s="6" t="s">
        <v>179</v>
      </c>
      <c r="C19" s="7"/>
      <c r="D19" s="4">
        <v>774.7</v>
      </c>
      <c r="E19" s="4">
        <v>430</v>
      </c>
      <c r="F19" s="4">
        <v>819.5</v>
      </c>
      <c r="G19" s="9">
        <f t="shared" si="0"/>
        <v>1.0578288369691493</v>
      </c>
      <c r="H19" s="2">
        <f t="shared" si="1"/>
        <v>1.905813953488372</v>
      </c>
    </row>
    <row r="20" spans="1:8" ht="15.75">
      <c r="A20" s="22"/>
      <c r="B20" s="6" t="s">
        <v>180</v>
      </c>
      <c r="C20" s="7"/>
      <c r="D20" s="4">
        <v>54.7</v>
      </c>
      <c r="E20" s="4">
        <v>54.7</v>
      </c>
      <c r="F20" s="4">
        <v>55.5</v>
      </c>
      <c r="G20" s="9">
        <f t="shared" si="0"/>
        <v>1.0146252285191955</v>
      </c>
      <c r="H20" s="2">
        <f t="shared" si="1"/>
        <v>1.0146252285191955</v>
      </c>
    </row>
    <row r="21" spans="1:8" ht="15.75" hidden="1">
      <c r="A21" s="22"/>
      <c r="B21" s="6" t="s">
        <v>8</v>
      </c>
      <c r="C21" s="7"/>
      <c r="D21" s="4">
        <v>0</v>
      </c>
      <c r="E21" s="4">
        <v>0</v>
      </c>
      <c r="F21" s="4">
        <v>0</v>
      </c>
      <c r="G21" s="8">
        <v>0</v>
      </c>
      <c r="H21" s="2">
        <v>0</v>
      </c>
    </row>
    <row r="22" spans="1:8" ht="40.5" customHeight="1">
      <c r="A22" s="22"/>
      <c r="B22" s="5" t="s">
        <v>37</v>
      </c>
      <c r="C22" s="10"/>
      <c r="D22" s="4">
        <f>D23+D24+D26+D27+D25+D28</f>
        <v>31618.7</v>
      </c>
      <c r="E22" s="4">
        <f>E23+E24+E26+E27+E25+E28</f>
        <v>31214.1</v>
      </c>
      <c r="F22" s="4">
        <f>F23+F24+F26+F27+F25+F28</f>
        <v>31618.7</v>
      </c>
      <c r="G22" s="8">
        <f t="shared" si="0"/>
        <v>1</v>
      </c>
      <c r="H22" s="2">
        <f t="shared" si="1"/>
        <v>1.0129620908499686</v>
      </c>
    </row>
    <row r="23" spans="1:8" ht="15.75">
      <c r="A23" s="22"/>
      <c r="B23" s="6" t="s">
        <v>9</v>
      </c>
      <c r="C23" s="7"/>
      <c r="D23" s="4">
        <v>1618.7</v>
      </c>
      <c r="E23" s="4">
        <v>1214.1</v>
      </c>
      <c r="F23" s="4">
        <v>1618.7</v>
      </c>
      <c r="G23" s="9">
        <f t="shared" si="0"/>
        <v>1</v>
      </c>
      <c r="H23" s="2">
        <f t="shared" si="1"/>
        <v>1.3332509677950746</v>
      </c>
    </row>
    <row r="24" spans="1:8" ht="15.75" hidden="1">
      <c r="A24" s="22"/>
      <c r="B24" s="6" t="s">
        <v>103</v>
      </c>
      <c r="C24" s="7"/>
      <c r="D24" s="4">
        <v>0</v>
      </c>
      <c r="E24" s="4">
        <v>0</v>
      </c>
      <c r="F24" s="4">
        <v>0</v>
      </c>
      <c r="G24" s="9" t="e">
        <f t="shared" si="0"/>
        <v>#DIV/0!</v>
      </c>
      <c r="H24" s="2" t="e">
        <f t="shared" si="1"/>
        <v>#DIV/0!</v>
      </c>
    </row>
    <row r="25" spans="1:8" ht="15.75" hidden="1">
      <c r="A25" s="22"/>
      <c r="B25" s="23" t="s">
        <v>108</v>
      </c>
      <c r="C25" s="24"/>
      <c r="D25" s="4">
        <v>0</v>
      </c>
      <c r="E25" s="4">
        <v>0</v>
      </c>
      <c r="F25" s="4">
        <v>0</v>
      </c>
      <c r="G25" s="9" t="e">
        <f t="shared" si="0"/>
        <v>#DIV/0!</v>
      </c>
      <c r="H25" s="2" t="e">
        <f t="shared" si="1"/>
        <v>#DIV/0!</v>
      </c>
    </row>
    <row r="26" spans="1:8" ht="104.25" customHeight="1">
      <c r="A26" s="22"/>
      <c r="B26" s="6" t="s">
        <v>166</v>
      </c>
      <c r="C26" s="7"/>
      <c r="D26" s="4">
        <v>30000</v>
      </c>
      <c r="E26" s="4">
        <v>30000</v>
      </c>
      <c r="F26" s="4">
        <v>30000</v>
      </c>
      <c r="G26" s="9">
        <f t="shared" si="0"/>
        <v>1</v>
      </c>
      <c r="H26" s="2">
        <f t="shared" si="1"/>
        <v>1</v>
      </c>
    </row>
    <row r="27" spans="1:8" ht="29.25" customHeight="1" hidden="1">
      <c r="A27" s="22"/>
      <c r="B27" s="6" t="s">
        <v>10</v>
      </c>
      <c r="C27" s="7"/>
      <c r="D27" s="4">
        <v>0</v>
      </c>
      <c r="E27" s="4">
        <v>0</v>
      </c>
      <c r="F27" s="4">
        <v>0</v>
      </c>
      <c r="G27" s="8" t="e">
        <f t="shared" si="0"/>
        <v>#DIV/0!</v>
      </c>
      <c r="H27" s="2" t="e">
        <f t="shared" si="1"/>
        <v>#DIV/0!</v>
      </c>
    </row>
    <row r="28" spans="1:8" ht="14.25" customHeight="1" hidden="1" thickBot="1">
      <c r="A28" s="22"/>
      <c r="B28" s="25" t="s">
        <v>67</v>
      </c>
      <c r="C28" s="7"/>
      <c r="D28" s="26">
        <v>0</v>
      </c>
      <c r="E28" s="26">
        <v>0</v>
      </c>
      <c r="F28" s="26">
        <v>0</v>
      </c>
      <c r="G28" s="8" t="e">
        <f t="shared" si="0"/>
        <v>#DIV/0!</v>
      </c>
      <c r="H28" s="2" t="e">
        <f t="shared" si="1"/>
        <v>#DIV/0!</v>
      </c>
    </row>
    <row r="29" spans="1:10" s="34" customFormat="1" ht="31.5" customHeight="1">
      <c r="A29" s="47"/>
      <c r="B29" s="5" t="s">
        <v>181</v>
      </c>
      <c r="C29" s="10"/>
      <c r="D29" s="18">
        <f>D6+D22</f>
        <v>102811.9</v>
      </c>
      <c r="E29" s="18">
        <f>E6+E22</f>
        <v>80292.79999999999</v>
      </c>
      <c r="F29" s="18">
        <f>F6+F22</f>
        <v>105416.8</v>
      </c>
      <c r="G29" s="8">
        <f t="shared" si="0"/>
        <v>1.0253365612346432</v>
      </c>
      <c r="H29" s="1">
        <f t="shared" si="1"/>
        <v>1.3129047685471178</v>
      </c>
      <c r="I29" s="33"/>
      <c r="J29" s="33"/>
    </row>
    <row r="30" spans="1:8" ht="35.25" customHeight="1" hidden="1">
      <c r="A30" s="22"/>
      <c r="B30" s="6" t="s">
        <v>56</v>
      </c>
      <c r="C30" s="7"/>
      <c r="D30" s="4">
        <f>D6</f>
        <v>71193.2</v>
      </c>
      <c r="E30" s="4">
        <f>E6</f>
        <v>49078.7</v>
      </c>
      <c r="F30" s="4">
        <f>F6</f>
        <v>73798.1</v>
      </c>
      <c r="G30" s="8">
        <f t="shared" si="0"/>
        <v>1.0365891686284647</v>
      </c>
      <c r="H30" s="2">
        <f t="shared" si="1"/>
        <v>1.5036685975789907</v>
      </c>
    </row>
    <row r="31" spans="1:8" ht="15.75">
      <c r="A31" s="51"/>
      <c r="B31" s="52"/>
      <c r="C31" s="52"/>
      <c r="D31" s="52"/>
      <c r="E31" s="52"/>
      <c r="F31" s="52"/>
      <c r="G31" s="52"/>
      <c r="H31" s="53"/>
    </row>
    <row r="32" spans="1:8" ht="48.75" customHeight="1">
      <c r="A32" s="59" t="s">
        <v>69</v>
      </c>
      <c r="B32" s="50" t="s">
        <v>11</v>
      </c>
      <c r="C32" s="62" t="s">
        <v>70</v>
      </c>
      <c r="D32" s="50" t="s">
        <v>173</v>
      </c>
      <c r="E32" s="57" t="s">
        <v>168</v>
      </c>
      <c r="F32" s="50" t="s">
        <v>174</v>
      </c>
      <c r="G32" s="50" t="s">
        <v>175</v>
      </c>
      <c r="H32" s="60" t="s">
        <v>169</v>
      </c>
    </row>
    <row r="33" spans="1:8" ht="45.75" customHeight="1">
      <c r="A33" s="59"/>
      <c r="B33" s="50"/>
      <c r="C33" s="63"/>
      <c r="D33" s="50"/>
      <c r="E33" s="58"/>
      <c r="F33" s="50"/>
      <c r="G33" s="50"/>
      <c r="H33" s="61"/>
    </row>
    <row r="34" spans="1:8" ht="15" customHeight="1">
      <c r="A34" s="13"/>
      <c r="B34" s="43">
        <v>1</v>
      </c>
      <c r="C34" s="27"/>
      <c r="D34" s="43">
        <v>2</v>
      </c>
      <c r="E34" s="44"/>
      <c r="F34" s="43">
        <v>3</v>
      </c>
      <c r="G34" s="43">
        <v>4</v>
      </c>
      <c r="H34" s="20"/>
    </row>
    <row r="35" spans="1:8" ht="15.75">
      <c r="A35" s="10" t="s">
        <v>27</v>
      </c>
      <c r="B35" s="5" t="s">
        <v>12</v>
      </c>
      <c r="C35" s="10"/>
      <c r="D35" s="18">
        <f>D36+D37+D38+D39</f>
        <v>2623.0999999999995</v>
      </c>
      <c r="E35" s="18">
        <f>E36+E37+E38+E39</f>
        <v>2287.8999999999996</v>
      </c>
      <c r="F35" s="18">
        <f>F36+F37+F38+F39</f>
        <v>2508.7</v>
      </c>
      <c r="G35" s="9">
        <f>F35/D35</f>
        <v>0.9563874804620488</v>
      </c>
      <c r="H35" s="28">
        <f>F35/E35</f>
        <v>1.0965077144980113</v>
      </c>
    </row>
    <row r="36" spans="1:8" ht="49.5" customHeight="1">
      <c r="A36" s="7" t="s">
        <v>28</v>
      </c>
      <c r="B36" s="6" t="s">
        <v>87</v>
      </c>
      <c r="C36" s="7" t="s">
        <v>28</v>
      </c>
      <c r="D36" s="4">
        <v>1023</v>
      </c>
      <c r="E36" s="4">
        <v>725.2</v>
      </c>
      <c r="F36" s="4">
        <v>910.6</v>
      </c>
      <c r="G36" s="9">
        <f aca="true" t="shared" si="2" ref="G36:G99">F36/D36</f>
        <v>0.8901270772238514</v>
      </c>
      <c r="H36" s="28">
        <f aca="true" t="shared" si="3" ref="H36:H100">F36/E36</f>
        <v>1.25565361279647</v>
      </c>
    </row>
    <row r="37" spans="1:8" ht="99.75" customHeight="1">
      <c r="A37" s="7" t="s">
        <v>29</v>
      </c>
      <c r="B37" s="6" t="s">
        <v>71</v>
      </c>
      <c r="C37" s="7" t="s">
        <v>29</v>
      </c>
      <c r="D37" s="4">
        <v>2</v>
      </c>
      <c r="E37" s="4">
        <v>2</v>
      </c>
      <c r="F37" s="4">
        <v>2</v>
      </c>
      <c r="G37" s="9">
        <f t="shared" si="2"/>
        <v>1</v>
      </c>
      <c r="H37" s="28">
        <f t="shared" si="3"/>
        <v>1</v>
      </c>
    </row>
    <row r="38" spans="1:8" ht="15.75" hidden="1">
      <c r="A38" s="7" t="s">
        <v>30</v>
      </c>
      <c r="B38" s="6" t="s">
        <v>77</v>
      </c>
      <c r="C38" s="7" t="s">
        <v>30</v>
      </c>
      <c r="D38" s="4">
        <v>0</v>
      </c>
      <c r="E38" s="4">
        <v>30</v>
      </c>
      <c r="F38" s="4">
        <v>0</v>
      </c>
      <c r="G38" s="9" t="e">
        <f t="shared" si="2"/>
        <v>#DIV/0!</v>
      </c>
      <c r="H38" s="28">
        <f t="shared" si="3"/>
        <v>0</v>
      </c>
    </row>
    <row r="39" spans="1:9" ht="27.75" customHeight="1">
      <c r="A39" s="7" t="s">
        <v>61</v>
      </c>
      <c r="B39" s="6" t="s">
        <v>57</v>
      </c>
      <c r="C39" s="7"/>
      <c r="D39" s="4">
        <f>D40+D41+D42+D43+D47+D48+D45+D44+D46</f>
        <v>1598.0999999999997</v>
      </c>
      <c r="E39" s="4">
        <f>E40+E41+E42+E43+E47+E48+E45+E44+E46</f>
        <v>1530.6999999999998</v>
      </c>
      <c r="F39" s="4">
        <f>F40+F41+F42+F43+F47+F48+F45+F44+F46</f>
        <v>1596.1</v>
      </c>
      <c r="G39" s="9">
        <f t="shared" si="2"/>
        <v>0.9987485138602091</v>
      </c>
      <c r="H39" s="28">
        <f t="shared" si="3"/>
        <v>1.042725550401777</v>
      </c>
      <c r="I39" s="29"/>
    </row>
    <row r="40" spans="1:10" s="32" customFormat="1" ht="63.75" customHeight="1">
      <c r="A40" s="11"/>
      <c r="B40" s="12" t="s">
        <v>83</v>
      </c>
      <c r="C40" s="11" t="s">
        <v>117</v>
      </c>
      <c r="D40" s="19">
        <v>700.5</v>
      </c>
      <c r="E40" s="19">
        <v>548</v>
      </c>
      <c r="F40" s="19">
        <v>698.8</v>
      </c>
      <c r="G40" s="9">
        <f t="shared" si="2"/>
        <v>0.9975731620271234</v>
      </c>
      <c r="H40" s="28">
        <f t="shared" si="3"/>
        <v>1.2751824817518247</v>
      </c>
      <c r="I40" s="30"/>
      <c r="J40" s="31"/>
    </row>
    <row r="41" spans="1:9" s="31" customFormat="1" ht="46.5" customHeight="1">
      <c r="A41" s="11"/>
      <c r="B41" s="12" t="s">
        <v>90</v>
      </c>
      <c r="C41" s="11" t="s">
        <v>161</v>
      </c>
      <c r="D41" s="19">
        <v>393.8</v>
      </c>
      <c r="E41" s="19">
        <v>475.3</v>
      </c>
      <c r="F41" s="19">
        <v>393.7</v>
      </c>
      <c r="G41" s="9">
        <f t="shared" si="2"/>
        <v>0.999746063991874</v>
      </c>
      <c r="H41" s="28">
        <f t="shared" si="3"/>
        <v>0.8283189564485588</v>
      </c>
      <c r="I41" s="30"/>
    </row>
    <row r="42" spans="1:10" s="32" customFormat="1" ht="59.25" customHeight="1">
      <c r="A42" s="11"/>
      <c r="B42" s="12" t="s">
        <v>81</v>
      </c>
      <c r="C42" s="11" t="s">
        <v>159</v>
      </c>
      <c r="D42" s="19">
        <v>3.1</v>
      </c>
      <c r="E42" s="19">
        <v>47.6</v>
      </c>
      <c r="F42" s="19">
        <v>3</v>
      </c>
      <c r="G42" s="9">
        <f t="shared" si="2"/>
        <v>0.9677419354838709</v>
      </c>
      <c r="H42" s="28">
        <f t="shared" si="3"/>
        <v>0.06302521008403361</v>
      </c>
      <c r="I42" s="30"/>
      <c r="J42" s="31"/>
    </row>
    <row r="43" spans="1:10" s="32" customFormat="1" ht="25.5" customHeight="1" hidden="1">
      <c r="A43" s="11"/>
      <c r="B43" s="12" t="s">
        <v>60</v>
      </c>
      <c r="C43" s="11" t="s">
        <v>160</v>
      </c>
      <c r="D43" s="19">
        <v>0</v>
      </c>
      <c r="E43" s="19">
        <v>28</v>
      </c>
      <c r="F43" s="19">
        <v>0</v>
      </c>
      <c r="G43" s="9" t="e">
        <f t="shared" si="2"/>
        <v>#DIV/0!</v>
      </c>
      <c r="H43" s="28">
        <f t="shared" si="3"/>
        <v>0</v>
      </c>
      <c r="I43" s="30"/>
      <c r="J43" s="31"/>
    </row>
    <row r="44" spans="1:10" s="32" customFormat="1" ht="31.5">
      <c r="A44" s="11"/>
      <c r="B44" s="12" t="s">
        <v>82</v>
      </c>
      <c r="C44" s="11" t="s">
        <v>111</v>
      </c>
      <c r="D44" s="19">
        <v>27.1</v>
      </c>
      <c r="E44" s="19">
        <v>27.1</v>
      </c>
      <c r="F44" s="19">
        <v>27.1</v>
      </c>
      <c r="G44" s="9">
        <f t="shared" si="2"/>
        <v>1</v>
      </c>
      <c r="H44" s="28">
        <f t="shared" si="3"/>
        <v>1</v>
      </c>
      <c r="I44" s="30"/>
      <c r="J44" s="31"/>
    </row>
    <row r="45" spans="1:10" s="32" customFormat="1" ht="31.5" customHeight="1" hidden="1">
      <c r="A45" s="11"/>
      <c r="B45" s="12" t="s">
        <v>95</v>
      </c>
      <c r="C45" s="11" t="s">
        <v>93</v>
      </c>
      <c r="D45" s="19">
        <v>0</v>
      </c>
      <c r="E45" s="19">
        <v>0</v>
      </c>
      <c r="F45" s="19">
        <v>0</v>
      </c>
      <c r="G45" s="9" t="e">
        <f t="shared" si="2"/>
        <v>#DIV/0!</v>
      </c>
      <c r="H45" s="28" t="e">
        <f t="shared" si="3"/>
        <v>#DIV/0!</v>
      </c>
      <c r="I45" s="30"/>
      <c r="J45" s="31"/>
    </row>
    <row r="46" spans="1:10" s="32" customFormat="1" ht="31.5" customHeight="1">
      <c r="A46" s="11"/>
      <c r="B46" s="12" t="s">
        <v>115</v>
      </c>
      <c r="C46" s="11" t="s">
        <v>116</v>
      </c>
      <c r="D46" s="19">
        <v>2</v>
      </c>
      <c r="E46" s="19">
        <v>2</v>
      </c>
      <c r="F46" s="19">
        <v>2</v>
      </c>
      <c r="G46" s="9">
        <f t="shared" si="2"/>
        <v>1</v>
      </c>
      <c r="H46" s="28">
        <f t="shared" si="3"/>
        <v>1</v>
      </c>
      <c r="I46" s="30"/>
      <c r="J46" s="31"/>
    </row>
    <row r="47" spans="1:10" s="32" customFormat="1" ht="25.5" customHeight="1">
      <c r="A47" s="11"/>
      <c r="B47" s="12" t="s">
        <v>118</v>
      </c>
      <c r="C47" s="11" t="s">
        <v>119</v>
      </c>
      <c r="D47" s="19">
        <v>271.5</v>
      </c>
      <c r="E47" s="19">
        <v>246</v>
      </c>
      <c r="F47" s="19">
        <v>271.5</v>
      </c>
      <c r="G47" s="9">
        <f t="shared" si="2"/>
        <v>1</v>
      </c>
      <c r="H47" s="28">
        <f t="shared" si="3"/>
        <v>1.103658536585366</v>
      </c>
      <c r="I47" s="30"/>
      <c r="J47" s="31"/>
    </row>
    <row r="48" spans="1:10" s="32" customFormat="1" ht="31.5">
      <c r="A48" s="11"/>
      <c r="B48" s="12" t="s">
        <v>92</v>
      </c>
      <c r="C48" s="11" t="s">
        <v>114</v>
      </c>
      <c r="D48" s="19">
        <v>200.1</v>
      </c>
      <c r="E48" s="19">
        <v>156.7</v>
      </c>
      <c r="F48" s="19">
        <v>200</v>
      </c>
      <c r="G48" s="9">
        <f t="shared" si="2"/>
        <v>0.9995002498750625</v>
      </c>
      <c r="H48" s="28">
        <f t="shared" si="3"/>
        <v>1.2763241863433312</v>
      </c>
      <c r="I48" s="30"/>
      <c r="J48" s="31"/>
    </row>
    <row r="49" spans="1:8" ht="48.75" customHeight="1">
      <c r="A49" s="14" t="s">
        <v>31</v>
      </c>
      <c r="B49" s="15" t="s">
        <v>13</v>
      </c>
      <c r="C49" s="14"/>
      <c r="D49" s="18">
        <f>D50</f>
        <v>590.4</v>
      </c>
      <c r="E49" s="18">
        <f>E50</f>
        <v>504.6</v>
      </c>
      <c r="F49" s="18">
        <f>F50</f>
        <v>590.4</v>
      </c>
      <c r="G49" s="9">
        <f t="shared" si="2"/>
        <v>1</v>
      </c>
      <c r="H49" s="28">
        <f t="shared" si="3"/>
        <v>1.1700356718192626</v>
      </c>
    </row>
    <row r="50" spans="1:8" ht="60" customHeight="1">
      <c r="A50" s="7" t="s">
        <v>68</v>
      </c>
      <c r="B50" s="6" t="s">
        <v>78</v>
      </c>
      <c r="C50" s="7"/>
      <c r="D50" s="4">
        <f>D51+D52+D53+D54</f>
        <v>590.4</v>
      </c>
      <c r="E50" s="4">
        <f>E51+E52+E53+E54</f>
        <v>504.6</v>
      </c>
      <c r="F50" s="4">
        <f>F51+F52+F53+F54</f>
        <v>590.4</v>
      </c>
      <c r="G50" s="9">
        <f t="shared" si="2"/>
        <v>1</v>
      </c>
      <c r="H50" s="28">
        <f t="shared" si="3"/>
        <v>1.1700356718192626</v>
      </c>
    </row>
    <row r="51" spans="1:10" s="32" customFormat="1" ht="54.75" customHeight="1" hidden="1">
      <c r="A51" s="11"/>
      <c r="B51" s="12" t="s">
        <v>123</v>
      </c>
      <c r="C51" s="11" t="s">
        <v>120</v>
      </c>
      <c r="D51" s="19">
        <v>0</v>
      </c>
      <c r="E51" s="19">
        <v>100</v>
      </c>
      <c r="F51" s="19">
        <v>0</v>
      </c>
      <c r="G51" s="9" t="e">
        <f t="shared" si="2"/>
        <v>#DIV/0!</v>
      </c>
      <c r="H51" s="28">
        <f t="shared" si="3"/>
        <v>0</v>
      </c>
      <c r="I51" s="31"/>
      <c r="J51" s="31"/>
    </row>
    <row r="52" spans="1:10" s="32" customFormat="1" ht="71.25" customHeight="1">
      <c r="A52" s="11"/>
      <c r="B52" s="12" t="s">
        <v>88</v>
      </c>
      <c r="C52" s="11" t="s">
        <v>121</v>
      </c>
      <c r="D52" s="19">
        <v>520</v>
      </c>
      <c r="E52" s="19">
        <v>404.6</v>
      </c>
      <c r="F52" s="19">
        <v>520</v>
      </c>
      <c r="G52" s="9">
        <f t="shared" si="2"/>
        <v>1</v>
      </c>
      <c r="H52" s="28">
        <f t="shared" si="3"/>
        <v>1.2852199703410776</v>
      </c>
      <c r="I52" s="31"/>
      <c r="J52" s="31"/>
    </row>
    <row r="53" spans="1:10" s="32" customFormat="1" ht="102.75" customHeight="1">
      <c r="A53" s="11"/>
      <c r="B53" s="12" t="s">
        <v>124</v>
      </c>
      <c r="C53" s="11" t="s">
        <v>122</v>
      </c>
      <c r="D53" s="19">
        <v>10</v>
      </c>
      <c r="E53" s="19">
        <v>0</v>
      </c>
      <c r="F53" s="19">
        <v>10</v>
      </c>
      <c r="G53" s="9">
        <f t="shared" si="2"/>
        <v>1</v>
      </c>
      <c r="H53" s="28">
        <v>0</v>
      </c>
      <c r="I53" s="31"/>
      <c r="J53" s="31"/>
    </row>
    <row r="54" spans="1:10" s="32" customFormat="1" ht="51" customHeight="1">
      <c r="A54" s="11"/>
      <c r="B54" s="12" t="s">
        <v>172</v>
      </c>
      <c r="C54" s="11" t="s">
        <v>171</v>
      </c>
      <c r="D54" s="19">
        <v>60.4</v>
      </c>
      <c r="E54" s="19"/>
      <c r="F54" s="19">
        <v>60.4</v>
      </c>
      <c r="G54" s="9">
        <f t="shared" si="2"/>
        <v>1</v>
      </c>
      <c r="H54" s="28"/>
      <c r="I54" s="31"/>
      <c r="J54" s="31"/>
    </row>
    <row r="55" spans="1:8" ht="34.5" customHeight="1">
      <c r="A55" s="10" t="s">
        <v>32</v>
      </c>
      <c r="B55" s="5" t="s">
        <v>14</v>
      </c>
      <c r="C55" s="10"/>
      <c r="D55" s="18">
        <f>SUM(D57:D61)</f>
        <v>42875.4</v>
      </c>
      <c r="E55" s="18">
        <f>SUM(E57:E61)</f>
        <v>40789.9</v>
      </c>
      <c r="F55" s="18">
        <f>SUM(F57:F61)</f>
        <v>42875.3</v>
      </c>
      <c r="G55" s="9">
        <f t="shared" si="2"/>
        <v>0.9999976676602434</v>
      </c>
      <c r="H55" s="28">
        <f t="shared" si="3"/>
        <v>1.0511254011409688</v>
      </c>
    </row>
    <row r="56" spans="1:8" ht="60" customHeight="1">
      <c r="A56" s="10" t="s">
        <v>58</v>
      </c>
      <c r="B56" s="5" t="s">
        <v>79</v>
      </c>
      <c r="C56" s="10"/>
      <c r="D56" s="18">
        <f>D59+D58+D57+D60</f>
        <v>42673.9</v>
      </c>
      <c r="E56" s="18">
        <f>E59+E58+E57+E60</f>
        <v>40733.9</v>
      </c>
      <c r="F56" s="18">
        <f>F59+F58+F57+F60</f>
        <v>42673.8</v>
      </c>
      <c r="G56" s="9">
        <f t="shared" si="2"/>
        <v>0.9999976566472716</v>
      </c>
      <c r="H56" s="28">
        <f t="shared" si="3"/>
        <v>1.0476237237288843</v>
      </c>
    </row>
    <row r="57" spans="1:8" ht="69" customHeight="1" hidden="1">
      <c r="A57" s="10"/>
      <c r="B57" s="6" t="s">
        <v>96</v>
      </c>
      <c r="C57" s="7" t="s">
        <v>97</v>
      </c>
      <c r="D57" s="4">
        <v>0</v>
      </c>
      <c r="E57" s="4">
        <v>0</v>
      </c>
      <c r="F57" s="4">
        <v>0</v>
      </c>
      <c r="G57" s="9" t="e">
        <f t="shared" si="2"/>
        <v>#DIV/0!</v>
      </c>
      <c r="H57" s="28" t="e">
        <f t="shared" si="3"/>
        <v>#DIV/0!</v>
      </c>
    </row>
    <row r="58" spans="1:8" ht="163.5" customHeight="1">
      <c r="A58" s="10"/>
      <c r="B58" s="6" t="s">
        <v>165</v>
      </c>
      <c r="C58" s="7" t="s">
        <v>164</v>
      </c>
      <c r="D58" s="4">
        <v>30</v>
      </c>
      <c r="E58" s="4">
        <v>30</v>
      </c>
      <c r="F58" s="4">
        <v>30</v>
      </c>
      <c r="G58" s="9">
        <f t="shared" si="2"/>
        <v>1</v>
      </c>
      <c r="H58" s="28">
        <f t="shared" si="3"/>
        <v>1</v>
      </c>
    </row>
    <row r="59" spans="1:8" ht="141.75" customHeight="1">
      <c r="A59" s="7"/>
      <c r="B59" s="6" t="s">
        <v>163</v>
      </c>
      <c r="C59" s="7" t="s">
        <v>162</v>
      </c>
      <c r="D59" s="4">
        <v>30000</v>
      </c>
      <c r="E59" s="4">
        <v>30000</v>
      </c>
      <c r="F59" s="4">
        <v>30000</v>
      </c>
      <c r="G59" s="9">
        <f t="shared" si="2"/>
        <v>1</v>
      </c>
      <c r="H59" s="28">
        <f t="shared" si="3"/>
        <v>1</v>
      </c>
    </row>
    <row r="60" spans="1:8" ht="66" customHeight="1">
      <c r="A60" s="7"/>
      <c r="B60" s="6" t="s">
        <v>126</v>
      </c>
      <c r="C60" s="7" t="s">
        <v>125</v>
      </c>
      <c r="D60" s="4">
        <v>12643.9</v>
      </c>
      <c r="E60" s="4">
        <v>10703.9</v>
      </c>
      <c r="F60" s="4">
        <v>12643.8</v>
      </c>
      <c r="G60" s="9">
        <f t="shared" si="2"/>
        <v>0.999992091047857</v>
      </c>
      <c r="H60" s="28">
        <f t="shared" si="3"/>
        <v>1.1812330085296012</v>
      </c>
    </row>
    <row r="61" spans="1:10" s="34" customFormat="1" ht="49.5" customHeight="1">
      <c r="A61" s="10" t="s">
        <v>33</v>
      </c>
      <c r="B61" s="5" t="s">
        <v>170</v>
      </c>
      <c r="C61" s="10"/>
      <c r="D61" s="18">
        <f>D62</f>
        <v>201.5</v>
      </c>
      <c r="E61" s="18">
        <f>E62</f>
        <v>56</v>
      </c>
      <c r="F61" s="18">
        <f>F62</f>
        <v>201.5</v>
      </c>
      <c r="G61" s="9">
        <f t="shared" si="2"/>
        <v>1</v>
      </c>
      <c r="H61" s="28">
        <f t="shared" si="3"/>
        <v>3.5982142857142856</v>
      </c>
      <c r="I61" s="33"/>
      <c r="J61" s="33"/>
    </row>
    <row r="62" spans="1:10" s="34" customFormat="1" ht="42" customHeight="1">
      <c r="A62" s="10"/>
      <c r="B62" s="6" t="s">
        <v>60</v>
      </c>
      <c r="C62" s="10"/>
      <c r="D62" s="4">
        <v>201.5</v>
      </c>
      <c r="E62" s="4">
        <v>56</v>
      </c>
      <c r="F62" s="4">
        <v>201.5</v>
      </c>
      <c r="G62" s="9">
        <f t="shared" si="2"/>
        <v>1</v>
      </c>
      <c r="H62" s="28">
        <f t="shared" si="3"/>
        <v>3.5982142857142856</v>
      </c>
      <c r="I62" s="33"/>
      <c r="J62" s="33"/>
    </row>
    <row r="63" spans="1:8" ht="45" customHeight="1">
      <c r="A63" s="10" t="s">
        <v>34</v>
      </c>
      <c r="B63" s="5" t="s">
        <v>15</v>
      </c>
      <c r="C63" s="10"/>
      <c r="D63" s="18">
        <f>D64+D74+D75</f>
        <v>27948</v>
      </c>
      <c r="E63" s="18">
        <f>E64+E74+E75</f>
        <v>21444.7</v>
      </c>
      <c r="F63" s="18">
        <f>F64+F74+F75</f>
        <v>27828.6</v>
      </c>
      <c r="G63" s="9">
        <f t="shared" si="2"/>
        <v>0.9957277801631601</v>
      </c>
      <c r="H63" s="28">
        <f t="shared" si="3"/>
        <v>1.2976912710366664</v>
      </c>
    </row>
    <row r="64" spans="1:8" ht="21.75" customHeight="1">
      <c r="A64" s="10" t="s">
        <v>35</v>
      </c>
      <c r="B64" s="5" t="s">
        <v>16</v>
      </c>
      <c r="C64" s="10"/>
      <c r="D64" s="4">
        <f>D68+D73+D72+D69+D70+D71+D65+D66+D67</f>
        <v>1791.2</v>
      </c>
      <c r="E64" s="4">
        <f>E68+E73+E72+E69+E70+E71+E65+E66+E67</f>
        <v>1398.8000000000002</v>
      </c>
      <c r="F64" s="4">
        <f>F68+F73+F72+F69+F70+F71+F65+F66+F67</f>
        <v>1789.8</v>
      </c>
      <c r="G64" s="9">
        <f t="shared" si="2"/>
        <v>0.9992184010719071</v>
      </c>
      <c r="H64" s="28">
        <f t="shared" si="3"/>
        <v>1.2795253074063482</v>
      </c>
    </row>
    <row r="65" spans="1:8" ht="42.75" customHeight="1" hidden="1">
      <c r="A65" s="10"/>
      <c r="B65" s="6" t="s">
        <v>107</v>
      </c>
      <c r="C65" s="7" t="s">
        <v>106</v>
      </c>
      <c r="D65" s="4">
        <v>0</v>
      </c>
      <c r="E65" s="4">
        <v>0</v>
      </c>
      <c r="F65" s="4">
        <v>0</v>
      </c>
      <c r="G65" s="9" t="e">
        <f t="shared" si="2"/>
        <v>#DIV/0!</v>
      </c>
      <c r="H65" s="28" t="e">
        <f t="shared" si="3"/>
        <v>#DIV/0!</v>
      </c>
    </row>
    <row r="66" spans="1:8" ht="42.75" customHeight="1" hidden="1">
      <c r="A66" s="10"/>
      <c r="B66" s="6" t="s">
        <v>110</v>
      </c>
      <c r="C66" s="7" t="s">
        <v>109</v>
      </c>
      <c r="D66" s="4">
        <v>0</v>
      </c>
      <c r="E66" s="4">
        <v>0</v>
      </c>
      <c r="F66" s="4">
        <v>0</v>
      </c>
      <c r="G66" s="9" t="e">
        <f t="shared" si="2"/>
        <v>#DIV/0!</v>
      </c>
      <c r="H66" s="28" t="e">
        <f t="shared" si="3"/>
        <v>#DIV/0!</v>
      </c>
    </row>
    <row r="67" spans="1:8" ht="79.5" customHeight="1">
      <c r="A67" s="10"/>
      <c r="B67" s="6" t="s">
        <v>127</v>
      </c>
      <c r="C67" s="7" t="s">
        <v>128</v>
      </c>
      <c r="D67" s="4">
        <v>1578.5</v>
      </c>
      <c r="E67" s="4">
        <v>704.6</v>
      </c>
      <c r="F67" s="4">
        <v>1577.2</v>
      </c>
      <c r="G67" s="9">
        <f t="shared" si="2"/>
        <v>0.9991764333227748</v>
      </c>
      <c r="H67" s="28">
        <f t="shared" si="3"/>
        <v>2.2384331535623048</v>
      </c>
    </row>
    <row r="68" spans="1:8" ht="42" customHeight="1" hidden="1">
      <c r="A68" s="7"/>
      <c r="B68" s="6" t="s">
        <v>98</v>
      </c>
      <c r="C68" s="7" t="s">
        <v>91</v>
      </c>
      <c r="D68" s="4">
        <v>0</v>
      </c>
      <c r="E68" s="4">
        <v>0</v>
      </c>
      <c r="F68" s="4">
        <v>0</v>
      </c>
      <c r="G68" s="9" t="e">
        <f t="shared" si="2"/>
        <v>#DIV/0!</v>
      </c>
      <c r="H68" s="28" t="e">
        <f t="shared" si="3"/>
        <v>#DIV/0!</v>
      </c>
    </row>
    <row r="69" spans="1:8" ht="42" customHeight="1" hidden="1">
      <c r="A69" s="7"/>
      <c r="B69" s="6" t="s">
        <v>102</v>
      </c>
      <c r="C69" s="7" t="s">
        <v>99</v>
      </c>
      <c r="D69" s="4">
        <v>0</v>
      </c>
      <c r="E69" s="4">
        <v>0</v>
      </c>
      <c r="F69" s="4">
        <v>0</v>
      </c>
      <c r="G69" s="9" t="e">
        <f t="shared" si="2"/>
        <v>#DIV/0!</v>
      </c>
      <c r="H69" s="28" t="e">
        <f t="shared" si="3"/>
        <v>#DIV/0!</v>
      </c>
    </row>
    <row r="70" spans="1:8" ht="42" customHeight="1" hidden="1">
      <c r="A70" s="7"/>
      <c r="B70" s="6" t="s">
        <v>101</v>
      </c>
      <c r="C70" s="7" t="s">
        <v>100</v>
      </c>
      <c r="D70" s="4">
        <v>0</v>
      </c>
      <c r="E70" s="4">
        <v>0</v>
      </c>
      <c r="F70" s="4">
        <v>0</v>
      </c>
      <c r="G70" s="9" t="e">
        <f t="shared" si="2"/>
        <v>#DIV/0!</v>
      </c>
      <c r="H70" s="28" t="e">
        <f t="shared" si="3"/>
        <v>#DIV/0!</v>
      </c>
    </row>
    <row r="71" spans="1:8" ht="42" customHeight="1" hidden="1">
      <c r="A71" s="7"/>
      <c r="B71" s="6" t="s">
        <v>104</v>
      </c>
      <c r="C71" s="7" t="s">
        <v>105</v>
      </c>
      <c r="D71" s="4">
        <v>0</v>
      </c>
      <c r="E71" s="4">
        <v>0</v>
      </c>
      <c r="F71" s="4">
        <v>0</v>
      </c>
      <c r="G71" s="9" t="e">
        <f t="shared" si="2"/>
        <v>#DIV/0!</v>
      </c>
      <c r="H71" s="28" t="e">
        <f t="shared" si="3"/>
        <v>#DIV/0!</v>
      </c>
    </row>
    <row r="72" spans="1:8" ht="39" customHeight="1">
      <c r="A72" s="10"/>
      <c r="B72" s="6" t="s">
        <v>74</v>
      </c>
      <c r="C72" s="7" t="s">
        <v>129</v>
      </c>
      <c r="D72" s="4">
        <v>212.7</v>
      </c>
      <c r="E72" s="4">
        <v>694.2</v>
      </c>
      <c r="F72" s="4">
        <v>212.6</v>
      </c>
      <c r="G72" s="9">
        <f t="shared" si="2"/>
        <v>0.999529854254819</v>
      </c>
      <c r="H72" s="28">
        <f t="shared" si="3"/>
        <v>0.30625180063382307</v>
      </c>
    </row>
    <row r="73" spans="1:10" s="32" customFormat="1" ht="34.5" customHeight="1" hidden="1">
      <c r="A73" s="11"/>
      <c r="B73" s="12" t="s">
        <v>86</v>
      </c>
      <c r="C73" s="11" t="s">
        <v>85</v>
      </c>
      <c r="D73" s="19">
        <v>0</v>
      </c>
      <c r="E73" s="19">
        <v>0</v>
      </c>
      <c r="F73" s="19">
        <v>0</v>
      </c>
      <c r="G73" s="9" t="e">
        <f t="shared" si="2"/>
        <v>#DIV/0!</v>
      </c>
      <c r="H73" s="28" t="e">
        <f t="shared" si="3"/>
        <v>#DIV/0!</v>
      </c>
      <c r="I73" s="31"/>
      <c r="J73" s="31"/>
    </row>
    <row r="74" spans="1:10" s="32" customFormat="1" ht="34.5" customHeight="1" hidden="1">
      <c r="A74" s="35" t="s">
        <v>36</v>
      </c>
      <c r="B74" s="5" t="s">
        <v>130</v>
      </c>
      <c r="C74" s="11" t="s">
        <v>131</v>
      </c>
      <c r="D74" s="18">
        <v>0</v>
      </c>
      <c r="E74" s="18">
        <v>0</v>
      </c>
      <c r="F74" s="18">
        <v>0</v>
      </c>
      <c r="G74" s="9" t="e">
        <f t="shared" si="2"/>
        <v>#DIV/0!</v>
      </c>
      <c r="H74" s="28" t="e">
        <f t="shared" si="3"/>
        <v>#DIV/0!</v>
      </c>
      <c r="I74" s="31"/>
      <c r="J74" s="31"/>
    </row>
    <row r="75" spans="1:10" s="32" customFormat="1" ht="27" customHeight="1">
      <c r="A75" s="35" t="s">
        <v>17</v>
      </c>
      <c r="B75" s="5" t="s">
        <v>18</v>
      </c>
      <c r="C75" s="11"/>
      <c r="D75" s="18">
        <f>D76+D90+D91</f>
        <v>26156.8</v>
      </c>
      <c r="E75" s="18">
        <f>E76+E90+E91</f>
        <v>20045.9</v>
      </c>
      <c r="F75" s="18">
        <f>F76+F90+F91</f>
        <v>26038.8</v>
      </c>
      <c r="G75" s="9">
        <f t="shared" si="2"/>
        <v>0.9954887448005872</v>
      </c>
      <c r="H75" s="28">
        <f t="shared" si="3"/>
        <v>1.298958889348944</v>
      </c>
      <c r="I75" s="31"/>
      <c r="J75" s="31"/>
    </row>
    <row r="76" spans="1:10" s="32" customFormat="1" ht="63" customHeight="1">
      <c r="A76" s="10" t="s">
        <v>17</v>
      </c>
      <c r="B76" s="5" t="s">
        <v>132</v>
      </c>
      <c r="C76" s="10"/>
      <c r="D76" s="18">
        <f>D77+D78+D79+D80+D81+D82+D83+D84+D86+D87+D88+D89</f>
        <v>1540.9</v>
      </c>
      <c r="E76" s="18">
        <f>E77+E78+E79+E80+E81+E82+E83+E84+E86+E87+E88+E89</f>
        <v>1501.5</v>
      </c>
      <c r="F76" s="18">
        <f>F77+F78+F79+F80+F81+F82+F83+F84+F86+F87+F88+F89</f>
        <v>1538.6999999999998</v>
      </c>
      <c r="G76" s="9">
        <f t="shared" si="2"/>
        <v>0.9985722629632031</v>
      </c>
      <c r="H76" s="28">
        <f t="shared" si="3"/>
        <v>1.0247752247752246</v>
      </c>
      <c r="I76" s="31"/>
      <c r="J76" s="31"/>
    </row>
    <row r="77" spans="1:10" s="32" customFormat="1" ht="30.75" customHeight="1">
      <c r="A77" s="11"/>
      <c r="B77" s="12" t="s">
        <v>133</v>
      </c>
      <c r="C77" s="11" t="s">
        <v>134</v>
      </c>
      <c r="D77" s="19">
        <v>100</v>
      </c>
      <c r="E77" s="19">
        <v>100</v>
      </c>
      <c r="F77" s="19">
        <v>99.9</v>
      </c>
      <c r="G77" s="9">
        <f t="shared" si="2"/>
        <v>0.9990000000000001</v>
      </c>
      <c r="H77" s="28">
        <f t="shared" si="3"/>
        <v>0.9990000000000001</v>
      </c>
      <c r="I77" s="31"/>
      <c r="J77" s="31"/>
    </row>
    <row r="78" spans="1:10" s="32" customFormat="1" ht="30.75" customHeight="1">
      <c r="A78" s="11"/>
      <c r="B78" s="12" t="s">
        <v>135</v>
      </c>
      <c r="C78" s="11" t="s">
        <v>136</v>
      </c>
      <c r="D78" s="19">
        <v>91.5</v>
      </c>
      <c r="E78" s="19">
        <v>91.5</v>
      </c>
      <c r="F78" s="19">
        <v>91.4</v>
      </c>
      <c r="G78" s="9">
        <f t="shared" si="2"/>
        <v>0.9989071038251367</v>
      </c>
      <c r="H78" s="28">
        <f t="shared" si="3"/>
        <v>0.9989071038251367</v>
      </c>
      <c r="I78" s="31"/>
      <c r="J78" s="31"/>
    </row>
    <row r="79" spans="1:10" s="32" customFormat="1" ht="21.75" customHeight="1">
      <c r="A79" s="11"/>
      <c r="B79" s="12" t="s">
        <v>137</v>
      </c>
      <c r="C79" s="11" t="s">
        <v>138</v>
      </c>
      <c r="D79" s="19">
        <v>99</v>
      </c>
      <c r="E79" s="19">
        <v>0</v>
      </c>
      <c r="F79" s="19">
        <v>99</v>
      </c>
      <c r="G79" s="9">
        <f t="shared" si="2"/>
        <v>1</v>
      </c>
      <c r="H79" s="28" t="e">
        <f t="shared" si="3"/>
        <v>#DIV/0!</v>
      </c>
      <c r="I79" s="31"/>
      <c r="J79" s="31"/>
    </row>
    <row r="80" spans="1:10" s="32" customFormat="1" ht="30.75" customHeight="1">
      <c r="A80" s="11"/>
      <c r="B80" s="12" t="s">
        <v>139</v>
      </c>
      <c r="C80" s="11" t="s">
        <v>140</v>
      </c>
      <c r="D80" s="19">
        <v>99.6</v>
      </c>
      <c r="E80" s="19">
        <v>100</v>
      </c>
      <c r="F80" s="19">
        <v>99.6</v>
      </c>
      <c r="G80" s="9">
        <f t="shared" si="2"/>
        <v>1</v>
      </c>
      <c r="H80" s="28">
        <f t="shared" si="3"/>
        <v>0.996</v>
      </c>
      <c r="I80" s="31"/>
      <c r="J80" s="31"/>
    </row>
    <row r="81" spans="1:10" s="32" customFormat="1" ht="30.75" customHeight="1" hidden="1">
      <c r="A81" s="11"/>
      <c r="B81" s="12" t="s">
        <v>141</v>
      </c>
      <c r="C81" s="11" t="s">
        <v>142</v>
      </c>
      <c r="D81" s="19">
        <v>0</v>
      </c>
      <c r="E81" s="19">
        <v>0</v>
      </c>
      <c r="F81" s="19">
        <v>0</v>
      </c>
      <c r="G81" s="9" t="e">
        <f t="shared" si="2"/>
        <v>#DIV/0!</v>
      </c>
      <c r="H81" s="28" t="e">
        <f t="shared" si="3"/>
        <v>#DIV/0!</v>
      </c>
      <c r="I81" s="31"/>
      <c r="J81" s="31"/>
    </row>
    <row r="82" spans="1:10" s="32" customFormat="1" ht="30.75" customHeight="1">
      <c r="A82" s="11"/>
      <c r="B82" s="12" t="s">
        <v>144</v>
      </c>
      <c r="C82" s="11" t="s">
        <v>143</v>
      </c>
      <c r="D82" s="19">
        <v>90.8</v>
      </c>
      <c r="E82" s="19">
        <v>150</v>
      </c>
      <c r="F82" s="19">
        <v>90.7</v>
      </c>
      <c r="G82" s="9">
        <f t="shared" si="2"/>
        <v>0.998898678414097</v>
      </c>
      <c r="H82" s="28">
        <f t="shared" si="3"/>
        <v>0.6046666666666667</v>
      </c>
      <c r="I82" s="31"/>
      <c r="J82" s="31"/>
    </row>
    <row r="83" spans="1:10" s="32" customFormat="1" ht="30.75" customHeight="1">
      <c r="A83" s="11"/>
      <c r="B83" s="12" t="s">
        <v>89</v>
      </c>
      <c r="C83" s="11" t="s">
        <v>145</v>
      </c>
      <c r="D83" s="19">
        <v>25</v>
      </c>
      <c r="E83" s="19">
        <v>25</v>
      </c>
      <c r="F83" s="19">
        <v>25</v>
      </c>
      <c r="G83" s="9">
        <f t="shared" si="2"/>
        <v>1</v>
      </c>
      <c r="H83" s="28">
        <f t="shared" si="3"/>
        <v>1</v>
      </c>
      <c r="I83" s="31"/>
      <c r="J83" s="31"/>
    </row>
    <row r="84" spans="1:10" s="32" customFormat="1" ht="60" customHeight="1">
      <c r="A84" s="11"/>
      <c r="B84" s="12" t="s">
        <v>147</v>
      </c>
      <c r="C84" s="11" t="s">
        <v>146</v>
      </c>
      <c r="D84" s="19">
        <v>1035</v>
      </c>
      <c r="E84" s="19">
        <v>1035</v>
      </c>
      <c r="F84" s="19">
        <v>1033.1</v>
      </c>
      <c r="G84" s="9">
        <f t="shared" si="2"/>
        <v>0.9981642512077293</v>
      </c>
      <c r="H84" s="28">
        <f t="shared" si="3"/>
        <v>0.9981642512077293</v>
      </c>
      <c r="I84" s="31"/>
      <c r="J84" s="31"/>
    </row>
    <row r="85" spans="1:10" s="32" customFormat="1" ht="30.75" customHeight="1" hidden="1">
      <c r="A85" s="11"/>
      <c r="B85" s="12" t="s">
        <v>149</v>
      </c>
      <c r="C85" s="11" t="s">
        <v>148</v>
      </c>
      <c r="D85" s="19">
        <v>0</v>
      </c>
      <c r="E85" s="19">
        <v>0</v>
      </c>
      <c r="F85" s="19">
        <v>0</v>
      </c>
      <c r="G85" s="9" t="e">
        <f t="shared" si="2"/>
        <v>#DIV/0!</v>
      </c>
      <c r="H85" s="28" t="e">
        <f t="shared" si="3"/>
        <v>#DIV/0!</v>
      </c>
      <c r="I85" s="31"/>
      <c r="J85" s="31"/>
    </row>
    <row r="86" spans="1:10" s="32" customFormat="1" ht="30.75" customHeight="1" hidden="1">
      <c r="A86" s="11"/>
      <c r="B86" s="12" t="s">
        <v>150</v>
      </c>
      <c r="C86" s="11" t="s">
        <v>151</v>
      </c>
      <c r="D86" s="19"/>
      <c r="E86" s="19"/>
      <c r="F86" s="19"/>
      <c r="G86" s="9" t="e">
        <f t="shared" si="2"/>
        <v>#DIV/0!</v>
      </c>
      <c r="H86" s="28" t="e">
        <f t="shared" si="3"/>
        <v>#DIV/0!</v>
      </c>
      <c r="I86" s="31"/>
      <c r="J86" s="31"/>
    </row>
    <row r="87" spans="1:10" s="32" customFormat="1" ht="20.25" customHeight="1" hidden="1">
      <c r="A87" s="11"/>
      <c r="B87" s="12" t="s">
        <v>153</v>
      </c>
      <c r="C87" s="11" t="s">
        <v>152</v>
      </c>
      <c r="D87" s="19"/>
      <c r="E87" s="19"/>
      <c r="F87" s="19"/>
      <c r="G87" s="9" t="e">
        <f t="shared" si="2"/>
        <v>#DIV/0!</v>
      </c>
      <c r="H87" s="28" t="e">
        <f t="shared" si="3"/>
        <v>#DIV/0!</v>
      </c>
      <c r="I87" s="31"/>
      <c r="J87" s="31"/>
    </row>
    <row r="88" spans="1:10" s="32" customFormat="1" ht="30.75" customHeight="1" hidden="1">
      <c r="A88" s="11"/>
      <c r="B88" s="12" t="s">
        <v>155</v>
      </c>
      <c r="C88" s="11" t="s">
        <v>154</v>
      </c>
      <c r="D88" s="19"/>
      <c r="E88" s="19"/>
      <c r="F88" s="19"/>
      <c r="G88" s="9" t="e">
        <f t="shared" si="2"/>
        <v>#DIV/0!</v>
      </c>
      <c r="H88" s="28" t="e">
        <f t="shared" si="3"/>
        <v>#DIV/0!</v>
      </c>
      <c r="I88" s="31"/>
      <c r="J88" s="31"/>
    </row>
    <row r="89" spans="1:10" s="32" customFormat="1" ht="21.75" customHeight="1" hidden="1">
      <c r="A89" s="11"/>
      <c r="B89" s="12" t="s">
        <v>157</v>
      </c>
      <c r="C89" s="11" t="s">
        <v>156</v>
      </c>
      <c r="D89" s="19"/>
      <c r="E89" s="19"/>
      <c r="F89" s="19"/>
      <c r="G89" s="9" t="e">
        <f t="shared" si="2"/>
        <v>#DIV/0!</v>
      </c>
      <c r="H89" s="28" t="e">
        <f t="shared" si="3"/>
        <v>#DIV/0!</v>
      </c>
      <c r="I89" s="31"/>
      <c r="J89" s="31"/>
    </row>
    <row r="90" spans="1:10" s="32" customFormat="1" ht="21.75" customHeight="1">
      <c r="A90" s="11"/>
      <c r="B90" s="12" t="s">
        <v>75</v>
      </c>
      <c r="C90" s="11" t="s">
        <v>112</v>
      </c>
      <c r="D90" s="19">
        <v>10787.8</v>
      </c>
      <c r="E90" s="19">
        <v>8186.6</v>
      </c>
      <c r="F90" s="19">
        <v>10704.9</v>
      </c>
      <c r="G90" s="9">
        <f t="shared" si="2"/>
        <v>0.9923153933146703</v>
      </c>
      <c r="H90" s="28">
        <f t="shared" si="3"/>
        <v>1.3076124398407152</v>
      </c>
      <c r="I90" s="31"/>
      <c r="J90" s="31"/>
    </row>
    <row r="91" spans="1:10" s="32" customFormat="1" ht="21.75" customHeight="1">
      <c r="A91" s="11"/>
      <c r="B91" s="12" t="s">
        <v>76</v>
      </c>
      <c r="C91" s="11" t="s">
        <v>113</v>
      </c>
      <c r="D91" s="19">
        <v>13828.1</v>
      </c>
      <c r="E91" s="19">
        <v>10357.8</v>
      </c>
      <c r="F91" s="19">
        <v>13795.2</v>
      </c>
      <c r="G91" s="9">
        <f t="shared" si="2"/>
        <v>0.9976207866590494</v>
      </c>
      <c r="H91" s="28">
        <f t="shared" si="3"/>
        <v>1.3318658402363437</v>
      </c>
      <c r="I91" s="31"/>
      <c r="J91" s="31"/>
    </row>
    <row r="92" spans="1:10" s="34" customFormat="1" ht="21.75" customHeight="1">
      <c r="A92" s="10" t="s">
        <v>19</v>
      </c>
      <c r="B92" s="5" t="s">
        <v>20</v>
      </c>
      <c r="C92" s="10"/>
      <c r="D92" s="18">
        <f>D93</f>
        <v>3870.2</v>
      </c>
      <c r="E92" s="18">
        <f>E93</f>
        <v>3334.4</v>
      </c>
      <c r="F92" s="18">
        <f>F93</f>
        <v>3790.4</v>
      </c>
      <c r="G92" s="9">
        <f t="shared" si="2"/>
        <v>0.9793809105472586</v>
      </c>
      <c r="H92" s="28">
        <f t="shared" si="3"/>
        <v>1.1367562380038387</v>
      </c>
      <c r="I92" s="33"/>
      <c r="J92" s="33"/>
    </row>
    <row r="93" spans="1:10" s="32" customFormat="1" ht="40.5" customHeight="1">
      <c r="A93" s="11" t="s">
        <v>21</v>
      </c>
      <c r="B93" s="12" t="s">
        <v>183</v>
      </c>
      <c r="C93" s="11" t="s">
        <v>158</v>
      </c>
      <c r="D93" s="19">
        <v>3870.2</v>
      </c>
      <c r="E93" s="19">
        <v>3334.4</v>
      </c>
      <c r="F93" s="19">
        <v>3790.4</v>
      </c>
      <c r="G93" s="9">
        <f t="shared" si="2"/>
        <v>0.9793809105472586</v>
      </c>
      <c r="H93" s="28">
        <f t="shared" si="3"/>
        <v>1.1367562380038387</v>
      </c>
      <c r="I93" s="31"/>
      <c r="J93" s="31"/>
    </row>
    <row r="94" spans="1:8" ht="20.25" customHeight="1">
      <c r="A94" s="10">
        <v>1000</v>
      </c>
      <c r="B94" s="5" t="s">
        <v>22</v>
      </c>
      <c r="C94" s="10"/>
      <c r="D94" s="18">
        <f>D95</f>
        <v>420</v>
      </c>
      <c r="E94" s="18">
        <f>E95</f>
        <v>317.5</v>
      </c>
      <c r="F94" s="18">
        <f>F95</f>
        <v>368.6</v>
      </c>
      <c r="G94" s="9">
        <f t="shared" si="2"/>
        <v>0.8776190476190476</v>
      </c>
      <c r="H94" s="28">
        <f t="shared" si="3"/>
        <v>1.1609448818897639</v>
      </c>
    </row>
    <row r="95" spans="1:8" ht="29.25" customHeight="1">
      <c r="A95" s="7">
        <v>1001</v>
      </c>
      <c r="B95" s="6" t="s">
        <v>84</v>
      </c>
      <c r="C95" s="7" t="s">
        <v>23</v>
      </c>
      <c r="D95" s="4">
        <v>420</v>
      </c>
      <c r="E95" s="4">
        <v>317.5</v>
      </c>
      <c r="F95" s="4">
        <v>368.6</v>
      </c>
      <c r="G95" s="9">
        <f t="shared" si="2"/>
        <v>0.8776190476190476</v>
      </c>
      <c r="H95" s="28">
        <f t="shared" si="3"/>
        <v>1.1609448818897639</v>
      </c>
    </row>
    <row r="96" spans="1:8" ht="29.25" customHeight="1">
      <c r="A96" s="10" t="s">
        <v>24</v>
      </c>
      <c r="B96" s="5" t="s">
        <v>62</v>
      </c>
      <c r="C96" s="10"/>
      <c r="D96" s="18">
        <f>D97</f>
        <v>26169.2</v>
      </c>
      <c r="E96" s="18">
        <f>E97</f>
        <v>22247.7</v>
      </c>
      <c r="F96" s="18">
        <f>F97</f>
        <v>25467.3</v>
      </c>
      <c r="G96" s="9">
        <f t="shared" si="2"/>
        <v>0.973178392919921</v>
      </c>
      <c r="H96" s="28">
        <f t="shared" si="3"/>
        <v>1.144716083010828</v>
      </c>
    </row>
    <row r="97" spans="1:8" ht="45.75" customHeight="1">
      <c r="A97" s="7" t="s">
        <v>25</v>
      </c>
      <c r="B97" s="6" t="s">
        <v>182</v>
      </c>
      <c r="C97" s="7" t="s">
        <v>25</v>
      </c>
      <c r="D97" s="4">
        <v>26169.2</v>
      </c>
      <c r="E97" s="4">
        <v>22247.7</v>
      </c>
      <c r="F97" s="4">
        <v>25467.3</v>
      </c>
      <c r="G97" s="9">
        <f t="shared" si="2"/>
        <v>0.973178392919921</v>
      </c>
      <c r="H97" s="28">
        <f t="shared" si="3"/>
        <v>1.144716083010828</v>
      </c>
    </row>
    <row r="98" spans="1:8" ht="20.25" customHeight="1">
      <c r="A98" s="10" t="s">
        <v>63</v>
      </c>
      <c r="B98" s="5" t="s">
        <v>64</v>
      </c>
      <c r="C98" s="10"/>
      <c r="D98" s="18">
        <f>D99</f>
        <v>80</v>
      </c>
      <c r="E98" s="18">
        <f>E99</f>
        <v>70</v>
      </c>
      <c r="F98" s="18">
        <f>F99</f>
        <v>52.3</v>
      </c>
      <c r="G98" s="9">
        <f t="shared" si="2"/>
        <v>0.6537499999999999</v>
      </c>
      <c r="H98" s="28">
        <f t="shared" si="3"/>
        <v>0.7471428571428571</v>
      </c>
    </row>
    <row r="99" spans="1:8" ht="18.75" customHeight="1">
      <c r="A99" s="7" t="s">
        <v>65</v>
      </c>
      <c r="B99" s="6" t="s">
        <v>66</v>
      </c>
      <c r="C99" s="7" t="s">
        <v>65</v>
      </c>
      <c r="D99" s="4">
        <v>80</v>
      </c>
      <c r="E99" s="4">
        <v>70</v>
      </c>
      <c r="F99" s="4">
        <v>52.3</v>
      </c>
      <c r="G99" s="9">
        <f t="shared" si="2"/>
        <v>0.6537499999999999</v>
      </c>
      <c r="H99" s="28">
        <f t="shared" si="3"/>
        <v>0.7471428571428571</v>
      </c>
    </row>
    <row r="100" spans="1:8" ht="25.5" customHeight="1" hidden="1">
      <c r="A100" s="10"/>
      <c r="B100" s="5" t="s">
        <v>53</v>
      </c>
      <c r="C100" s="10"/>
      <c r="D100" s="18">
        <f>D101+D102+D103</f>
        <v>0</v>
      </c>
      <c r="E100" s="18">
        <f>E101+E102+E103</f>
        <v>0</v>
      </c>
      <c r="F100" s="18">
        <f>F101+F102+F103</f>
        <v>0</v>
      </c>
      <c r="G100" s="9" t="e">
        <f>F100/D100</f>
        <v>#DIV/0!</v>
      </c>
      <c r="H100" s="28" t="e">
        <f t="shared" si="3"/>
        <v>#DIV/0!</v>
      </c>
    </row>
    <row r="101" spans="1:10" s="32" customFormat="1" ht="30" customHeight="1" hidden="1">
      <c r="A101" s="11"/>
      <c r="B101" s="12" t="s">
        <v>54</v>
      </c>
      <c r="C101" s="11" t="s">
        <v>80</v>
      </c>
      <c r="D101" s="19">
        <v>0</v>
      </c>
      <c r="E101" s="19">
        <v>0</v>
      </c>
      <c r="F101" s="19">
        <v>0</v>
      </c>
      <c r="G101" s="9" t="e">
        <f>F101/D101</f>
        <v>#DIV/0!</v>
      </c>
      <c r="H101" s="28" t="e">
        <f>F101/E101</f>
        <v>#DIV/0!</v>
      </c>
      <c r="I101" s="31"/>
      <c r="J101" s="31"/>
    </row>
    <row r="102" spans="1:10" s="32" customFormat="1" ht="106.5" customHeight="1" hidden="1">
      <c r="A102" s="11"/>
      <c r="B102" s="36" t="s">
        <v>0</v>
      </c>
      <c r="C102" s="11" t="s">
        <v>72</v>
      </c>
      <c r="D102" s="19">
        <v>0</v>
      </c>
      <c r="E102" s="19">
        <v>0</v>
      </c>
      <c r="F102" s="19">
        <v>0</v>
      </c>
      <c r="G102" s="9" t="e">
        <f>F102/D102</f>
        <v>#DIV/0!</v>
      </c>
      <c r="H102" s="28" t="e">
        <f>F102/E102</f>
        <v>#DIV/0!</v>
      </c>
      <c r="I102" s="31"/>
      <c r="J102" s="31"/>
    </row>
    <row r="103" spans="1:10" s="32" customFormat="1" ht="91.5" customHeight="1" hidden="1">
      <c r="A103" s="11"/>
      <c r="B103" s="36" t="s">
        <v>1</v>
      </c>
      <c r="C103" s="11" t="s">
        <v>73</v>
      </c>
      <c r="D103" s="19">
        <v>0</v>
      </c>
      <c r="E103" s="19">
        <v>0</v>
      </c>
      <c r="F103" s="19">
        <v>0</v>
      </c>
      <c r="G103" s="9" t="e">
        <f>F103/D103</f>
        <v>#DIV/0!</v>
      </c>
      <c r="H103" s="28" t="e">
        <f>F103/E103</f>
        <v>#DIV/0!</v>
      </c>
      <c r="I103" s="31"/>
      <c r="J103" s="31"/>
    </row>
    <row r="104" spans="1:8" ht="27" customHeight="1">
      <c r="A104" s="7"/>
      <c r="B104" s="5" t="s">
        <v>26</v>
      </c>
      <c r="C104" s="10"/>
      <c r="D104" s="18">
        <f>D35+D49+D55+D63+D94+D98+D100+D92+D96</f>
        <v>104576.29999999999</v>
      </c>
      <c r="E104" s="18">
        <f>E35+E49+E55+E63+E94+E98+E100+E92+E96</f>
        <v>90996.7</v>
      </c>
      <c r="F104" s="18">
        <f>F35+F49+F55+F63+F94+F98+F100+F92+F96</f>
        <v>103481.6</v>
      </c>
      <c r="G104" s="9">
        <f>F104/D104</f>
        <v>0.9895320450235858</v>
      </c>
      <c r="H104" s="37">
        <f>F104/E104</f>
        <v>1.1372016787421964</v>
      </c>
    </row>
    <row r="105" spans="1:8" ht="15.75">
      <c r="A105" s="38"/>
      <c r="B105" s="6" t="s">
        <v>39</v>
      </c>
      <c r="C105" s="7"/>
      <c r="D105" s="39">
        <f>D100</f>
        <v>0</v>
      </c>
      <c r="E105" s="39">
        <f>E100</f>
        <v>0</v>
      </c>
      <c r="F105" s="39">
        <f>F100</f>
        <v>0</v>
      </c>
      <c r="G105" s="9">
        <v>0</v>
      </c>
      <c r="H105" s="28">
        <v>0</v>
      </c>
    </row>
    <row r="107" spans="2:6" ht="15.75">
      <c r="B107" s="16" t="s">
        <v>49</v>
      </c>
      <c r="F107" s="40">
        <v>1764.4</v>
      </c>
    </row>
    <row r="109" spans="2:6" ht="15.75">
      <c r="B109" s="16" t="s">
        <v>48</v>
      </c>
      <c r="F109" s="41">
        <f>F107+F29-F104</f>
        <v>3699.5999999999913</v>
      </c>
    </row>
    <row r="110" ht="15.75" customHeight="1">
      <c r="F110" s="16"/>
    </row>
    <row r="111" ht="15.75" hidden="1">
      <c r="B111" s="16" t="s">
        <v>40</v>
      </c>
    </row>
    <row r="112" ht="15.75" hidden="1">
      <c r="B112" s="16" t="s">
        <v>41</v>
      </c>
    </row>
    <row r="113" ht="15.75" hidden="1"/>
    <row r="114" ht="15.75" hidden="1">
      <c r="B114" s="16" t="s">
        <v>42</v>
      </c>
    </row>
    <row r="115" ht="15.75" hidden="1">
      <c r="B115" s="16" t="s">
        <v>43</v>
      </c>
    </row>
    <row r="116" ht="15.75" hidden="1"/>
    <row r="117" ht="15.75" hidden="1">
      <c r="B117" s="16" t="s">
        <v>44</v>
      </c>
    </row>
    <row r="118" ht="15.75" hidden="1">
      <c r="B118" s="16" t="s">
        <v>45</v>
      </c>
    </row>
    <row r="119" ht="15.75" hidden="1"/>
    <row r="120" ht="15.75" hidden="1">
      <c r="B120" s="16" t="s">
        <v>46</v>
      </c>
    </row>
    <row r="121" ht="15.75" hidden="1">
      <c r="B121" s="16" t="s">
        <v>47</v>
      </c>
    </row>
    <row r="122" ht="15.75" hidden="1"/>
    <row r="123" ht="15.75" hidden="1"/>
    <row r="124" spans="2:8" ht="48.75" customHeight="1">
      <c r="B124" s="64" t="s">
        <v>186</v>
      </c>
      <c r="C124" s="65"/>
      <c r="D124" s="65"/>
      <c r="E124" s="65"/>
      <c r="F124" s="65"/>
      <c r="H124" s="42"/>
    </row>
    <row r="126" ht="15.75" hidden="1"/>
    <row r="127" ht="15.75" hidden="1">
      <c r="B127" s="16" t="s">
        <v>50</v>
      </c>
    </row>
    <row r="128" ht="15.75" hidden="1">
      <c r="B128" s="16" t="s">
        <v>51</v>
      </c>
    </row>
    <row r="129" ht="15.75" hidden="1">
      <c r="B129" s="16" t="s">
        <v>52</v>
      </c>
    </row>
  </sheetData>
  <sheetProtection/>
  <mergeCells count="18">
    <mergeCell ref="H32:H33"/>
    <mergeCell ref="E32:E33"/>
    <mergeCell ref="C32:C33"/>
    <mergeCell ref="B124:F124"/>
    <mergeCell ref="F3:F4"/>
    <mergeCell ref="A32:A33"/>
    <mergeCell ref="B32:B33"/>
    <mergeCell ref="D32:D33"/>
    <mergeCell ref="D1:G1"/>
    <mergeCell ref="A2:H2"/>
    <mergeCell ref="G3:G4"/>
    <mergeCell ref="G32:G33"/>
    <mergeCell ref="A31:H31"/>
    <mergeCell ref="F32:F33"/>
    <mergeCell ref="H3:H4"/>
    <mergeCell ref="B3:B4"/>
    <mergeCell ref="D3:D4"/>
    <mergeCell ref="E3:E4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2017-03-09T08:21:38Z</cp:lastPrinted>
  <dcterms:created xsi:type="dcterms:W3CDTF">1996-10-08T23:32:33Z</dcterms:created>
  <dcterms:modified xsi:type="dcterms:W3CDTF">2017-03-09T13:00:30Z</dcterms:modified>
  <cp:category/>
  <cp:version/>
  <cp:contentType/>
  <cp:contentStatus/>
</cp:coreProperties>
</file>