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сполн.бюджета" sheetId="1" r:id="rId1"/>
    <sheet name="муниц.программы" sheetId="2" r:id="rId2"/>
  </sheets>
  <calcPr calcId="124519" refMode="R1C1"/>
</workbook>
</file>

<file path=xl/calcChain.xml><?xml version="1.0" encoding="utf-8"?>
<calcChain xmlns="http://schemas.openxmlformats.org/spreadsheetml/2006/main">
  <c r="D9" i="1"/>
  <c r="G9" s="1"/>
  <c r="F9"/>
  <c r="E9"/>
  <c r="G19"/>
  <c r="E19"/>
  <c r="E14" i="2"/>
  <c r="F13"/>
  <c r="C14"/>
  <c r="D13"/>
  <c r="B14"/>
  <c r="D9"/>
  <c r="D10"/>
  <c r="D11"/>
  <c r="D12"/>
  <c r="F53" i="1"/>
  <c r="D53"/>
  <c r="C53"/>
  <c r="E54"/>
  <c r="E55"/>
  <c r="G54"/>
  <c r="G55"/>
  <c r="G25"/>
  <c r="G26"/>
  <c r="G27"/>
  <c r="G28"/>
  <c r="G29"/>
  <c r="G31"/>
  <c r="G33"/>
  <c r="G34"/>
  <c r="G35"/>
  <c r="G36"/>
  <c r="G38"/>
  <c r="G39"/>
  <c r="G41"/>
  <c r="G42"/>
  <c r="G43"/>
  <c r="G44"/>
  <c r="G45"/>
  <c r="G47"/>
  <c r="G48"/>
  <c r="G50"/>
  <c r="G51"/>
  <c r="G52"/>
  <c r="G57"/>
  <c r="G59"/>
  <c r="G61"/>
  <c r="E25"/>
  <c r="E26"/>
  <c r="E27"/>
  <c r="E28"/>
  <c r="E29"/>
  <c r="E31"/>
  <c r="E33"/>
  <c r="E34"/>
  <c r="E35"/>
  <c r="E36"/>
  <c r="E38"/>
  <c r="E39"/>
  <c r="E41"/>
  <c r="E42"/>
  <c r="E43"/>
  <c r="E44"/>
  <c r="E45"/>
  <c r="E47"/>
  <c r="E48"/>
  <c r="E50"/>
  <c r="E51"/>
  <c r="E52"/>
  <c r="E57"/>
  <c r="E59"/>
  <c r="E61"/>
  <c r="D30"/>
  <c r="G30" s="1"/>
  <c r="F30"/>
  <c r="C30"/>
  <c r="D32"/>
  <c r="E32" s="1"/>
  <c r="C32"/>
  <c r="D14" i="2" l="1"/>
  <c r="G53" i="1"/>
  <c r="E53"/>
  <c r="E30"/>
  <c r="F68" l="1"/>
  <c r="D68"/>
  <c r="C68"/>
  <c r="F32"/>
  <c r="G32" s="1"/>
  <c r="F60"/>
  <c r="F58"/>
  <c r="F56"/>
  <c r="F49"/>
  <c r="F46"/>
  <c r="F40"/>
  <c r="F37"/>
  <c r="F24"/>
  <c r="F20"/>
  <c r="D60"/>
  <c r="C60"/>
  <c r="D56"/>
  <c r="C56"/>
  <c r="E60" l="1"/>
  <c r="E56"/>
  <c r="G60"/>
  <c r="G56"/>
  <c r="F62"/>
  <c r="F22"/>
  <c r="C20"/>
  <c r="E16"/>
  <c r="G16"/>
  <c r="D24"/>
  <c r="C24"/>
  <c r="F63" l="1"/>
  <c r="F8" i="2"/>
  <c r="D8"/>
  <c r="E10" i="1"/>
  <c r="E11"/>
  <c r="E12"/>
  <c r="E13"/>
  <c r="E14"/>
  <c r="E15"/>
  <c r="E17"/>
  <c r="E18"/>
  <c r="E21"/>
  <c r="G10"/>
  <c r="G11"/>
  <c r="G12"/>
  <c r="G13"/>
  <c r="G14"/>
  <c r="G15"/>
  <c r="G17"/>
  <c r="G18"/>
  <c r="G21"/>
  <c r="F12" i="2"/>
  <c r="F9"/>
  <c r="F10"/>
  <c r="F11"/>
  <c r="C9" i="1" l="1"/>
  <c r="D58"/>
  <c r="C58"/>
  <c r="D49"/>
  <c r="C49"/>
  <c r="D46"/>
  <c r="C46"/>
  <c r="D40"/>
  <c r="C40"/>
  <c r="D37"/>
  <c r="C37"/>
  <c r="D20"/>
  <c r="E40" l="1"/>
  <c r="G40"/>
  <c r="E46"/>
  <c r="G46"/>
  <c r="E49"/>
  <c r="G49"/>
  <c r="E58"/>
  <c r="D62"/>
  <c r="G58"/>
  <c r="E37"/>
  <c r="G37"/>
  <c r="C62"/>
  <c r="G62"/>
  <c r="E20"/>
  <c r="G20"/>
  <c r="G24"/>
  <c r="E24"/>
  <c r="F14" i="2"/>
  <c r="D22" i="1"/>
  <c r="C22"/>
  <c r="E62" l="1"/>
  <c r="E22"/>
  <c r="G22"/>
  <c r="D63"/>
  <c r="C63"/>
</calcChain>
</file>

<file path=xl/sharedStrings.xml><?xml version="1.0" encoding="utf-8"?>
<sst xmlns="http://schemas.openxmlformats.org/spreadsheetml/2006/main" count="154" uniqueCount="136">
  <si>
    <t xml:space="preserve">Сведения </t>
  </si>
  <si>
    <t>Код</t>
  </si>
  <si>
    <t>Наименования показателя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</si>
  <si>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</si>
  <si>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</si>
  <si>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</si>
  <si>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</si>
  <si>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</si>
  <si>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</si>
  <si>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</si>
  <si>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</si>
  <si>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</si>
  <si>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</si>
  <si>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</si>
  <si>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Всего:</t>
  </si>
  <si>
    <t>Расходы</t>
  </si>
  <si>
    <t>Общегосударственные вопросы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</si>
  <si>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</si>
  <si>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</si>
  <si>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</si>
  <si>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</si>
  <si>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</si>
  <si>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</si>
  <si>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</si>
  <si>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“-”, профицит “+”)</t>
  </si>
  <si>
    <t>Источники финансирования дефицита бюджета</t>
  </si>
  <si>
    <t>(отчетный период)</t>
  </si>
  <si>
    <t>0100</t>
  </si>
  <si>
    <t>0104</t>
  </si>
  <si>
    <t>0106</t>
  </si>
  <si>
    <t>0113</t>
  </si>
  <si>
    <t>Другие общегосударственные вопросы</t>
  </si>
  <si>
    <t>0400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</si>
  <si>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</si>
  <si>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</si>
  <si>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</si>
  <si>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</si>
  <si>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</si>
  <si>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</si>
  <si>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</si>
  <si>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</si>
  <si>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</si>
  <si>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</si>
  <si>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</si>
  <si>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</si>
  <si>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</si>
  <si>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</si>
  <si>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</si>
  <si>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</si>
  <si>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</si>
  <si>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</si>
  <si>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</si>
  <si>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</si>
  <si>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</si>
  <si>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</si>
  <si>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</si>
  <si>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</si>
  <si>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</si>
  <si>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</si>
  <si>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</si>
  <si>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</si>
  <si>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</si>
  <si>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</si>
  <si>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1200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</si>
  <si>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</si>
  <si>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</si>
  <si>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</si>
  <si>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</si>
  <si>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</si>
  <si>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10100000000000000</t>
  </si>
  <si>
    <t>10300000000000000</t>
  </si>
  <si>
    <t>10500000000000000</t>
  </si>
  <si>
    <t>10800000000000000</t>
  </si>
  <si>
    <t>11100000000000000</t>
  </si>
  <si>
    <t>11600000000000000</t>
  </si>
  <si>
    <t>11400000000000000</t>
  </si>
  <si>
    <t>20200000000000000</t>
  </si>
  <si>
    <t>01050000000000000</t>
  </si>
  <si>
    <t>Наименование программы</t>
  </si>
  <si>
    <t>(тыс. руб.)</t>
  </si>
  <si>
    <t>% исполнения бюджетных назначений</t>
  </si>
  <si>
    <t>20000000000000000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</si>
  <si>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</si>
  <si>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</si>
  <si>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</si>
  <si>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Обслуживание государственного внутреннего  и муниципального долга</t>
  </si>
  <si>
    <t>Межбюджетные трансферты общего характера бюджетам бюджетной системы Российской Федерации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</si>
  <si>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</si>
  <si>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</si>
  <si>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</si>
  <si>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</si>
  <si>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</si>
  <si>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Х</t>
  </si>
  <si>
    <t>Итого:</t>
  </si>
  <si>
    <t>11200000000000000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</si>
  <si>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</si>
  <si>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</si>
  <si>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Налоги на товары (работы,услуги), реализуемые на территории Российской Федерации</t>
  </si>
  <si>
    <t>11300000000000000</t>
  </si>
  <si>
    <t>Доходы от оказания платных услуг (работ) и компенсации затрат государства</t>
  </si>
  <si>
    <t>1202</t>
  </si>
  <si>
    <t>Периодическая печать и издательства</t>
  </si>
  <si>
    <t>0111</t>
  </si>
  <si>
    <t>Резервные фонды</t>
  </si>
  <si>
    <t>0703</t>
  </si>
  <si>
    <t>Дополнительное образование детей</t>
  </si>
  <si>
    <t xml:space="preserve">Молодежная политика </t>
  </si>
  <si>
    <t>Бюджетные назначения  на 2019 год</t>
  </si>
  <si>
    <t>Темп роста 2019 года к 2018 году</t>
  </si>
  <si>
    <t>об исполнении бюджета Ртищевского муниципального района</t>
  </si>
  <si>
    <t>0405</t>
  </si>
  <si>
    <t>Сельское хозяйство и рыболовство</t>
  </si>
  <si>
    <t>0408</t>
  </si>
  <si>
    <t>Транспорт</t>
  </si>
  <si>
    <t>1105</t>
  </si>
  <si>
    <t>Другие вопросы в области физической культуры и спорта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</si>
  <si>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</si>
  <si>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</si>
  <si>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</si>
  <si>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</si>
  <si>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</si>
  <si>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</si>
  <si>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Исполнение  за                                     1 квартал 2019 года</t>
  </si>
  <si>
    <t>Исполнение  за                                     1 квартал 2018 года</t>
  </si>
  <si>
    <t>за 1 квартал 2019 года</t>
  </si>
  <si>
    <t>Муниципальная программа "Развитие системы образования в Ртищевском муниципальном районе  на 2016-2018 годы"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</si>
  <si>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</si>
  <si>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Муниципальная программа «Культура Ртищевского муниципального района на 2017 – 2020 годы»</t>
  </si>
  <si>
    <t>Муниципальная программа  "Развитие транспортной системы в Ртищевском муниципальном районе на 2017-2020 годы"</t>
  </si>
  <si>
    <t>Муниципальная программа "Развитие малого и среднего предпринимательства в Ртищевском муниципальном районе на 2016 -2018 годы"</t>
  </si>
  <si>
    <t>Муниципальная  программа "Развитие физической культуры и спорта в Ртищевском муниципальном районе на 2017-2020 годы"</t>
  </si>
  <si>
    <t>Исполнение  за                             1 квартал 2019 года</t>
  </si>
  <si>
    <t>Исполнение  за                                                  1 квартал 2018 года</t>
  </si>
  <si>
    <t>11700000000000000</t>
  </si>
  <si>
    <t xml:space="preserve">Прочие неналоговые доходы </t>
  </si>
  <si>
    <t>об исполнении муниципальных программ бюджета Ртищевского муниципального района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</si>
</sst>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[Red]\-#,##0.00;0.00"/>
    <numFmt numFmtId="167" formatCode="0000000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Border="1" applyAlignment="1">
      <alignment horizontal="right"/>
    </xf>
    <xf numFmtId="164" fontId="6" fillId="2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1" xfId="0" applyNumberFormat="1" applyFont="1" applyFill="1" applyBorder="1" applyAlignment="1">
      <alignment horizontal="right" wrapText="1"/>
    </xf>
    <xf numFmtId="166" fontId="9" fillId="0" borderId="1" xfId="1" applyNumberFormat="1" applyFont="1" applyFill="1" applyBorder="1" applyAlignment="1" applyProtection="1">
      <protection hidden="1"/>
    </xf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2" borderId="6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left" wrapText="1"/>
    </xf>
    <xf numFmtId="164" fontId="3" fillId="2" borderId="4" xfId="0" applyNumberFormat="1" applyFont="1" applyFill="1" applyBorder="1" applyAlignment="1">
      <alignment horizontal="left" wrapText="1"/>
    </xf>
    <xf numFmtId="164" fontId="3" fillId="2" borderId="5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7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>
      <selection activeCell="B16" sqref="B16"/>
    </sheetView>
  </sheetViews>
  <sheetFormatPr defaultRowHeight="15"/>
  <cols>
    <col min="1" max="1" width="20.7109375" style="52" customWidth="1"/>
    <col min="2" max="2" width="37.140625" style="50" customWidth="1"/>
    <col min="3" max="3" width="14.5703125" style="50" customWidth="1"/>
    <col min="4" max="4" width="15" style="50" customWidth="1"/>
    <col min="5" max="5" width="15.140625" style="50" customWidth="1"/>
    <col min="6" max="6" width="14.5703125" style="50" customWidth="1"/>
    <col min="7" max="7" width="15" style="50" customWidth="1"/>
  </cols>
  <sheetData>
    <row r="1" spans="1:7" ht="15.75">
      <c r="A1" s="24" t="s">
        <v>0</v>
      </c>
      <c r="B1" s="24"/>
      <c r="C1" s="24"/>
      <c r="D1" s="24"/>
      <c r="E1" s="24"/>
      <c r="F1" s="24"/>
      <c r="G1" s="24"/>
    </row>
    <row r="2" spans="1:7" ht="15.75">
      <c r="A2" s="24" t="s">
        <v>109</v>
      </c>
      <c r="B2" s="24"/>
      <c r="C2" s="24"/>
      <c r="D2" s="24"/>
      <c r="E2" s="24"/>
      <c r="F2" s="24"/>
      <c r="G2" s="24"/>
    </row>
    <row r="3" spans="1:7" ht="15.75">
      <c r="A3" s="25" t="s">
        <v>124</v>
      </c>
      <c r="B3" s="25"/>
      <c r="C3" s="25"/>
      <c r="D3" s="25"/>
      <c r="E3" s="25"/>
      <c r="F3" s="25"/>
      <c r="G3" s="25"/>
    </row>
    <row r="4" spans="1:7" ht="15.75">
      <c r="A4" s="26" t="s">
        <v>26</v>
      </c>
      <c r="B4" s="26"/>
      <c r="C4" s="26"/>
      <c r="D4" s="26"/>
      <c r="E4" s="26"/>
      <c r="F4" s="26"/>
      <c r="G4" s="26"/>
    </row>
    <row r="5" spans="1:7" ht="15.75">
      <c r="A5" s="27"/>
      <c r="B5" s="28"/>
      <c r="C5" s="28"/>
      <c r="D5" s="28"/>
      <c r="E5" s="28"/>
      <c r="F5" s="28"/>
      <c r="G5" s="28"/>
    </row>
    <row r="6" spans="1:7" ht="15.75">
      <c r="A6" s="29" t="s">
        <v>79</v>
      </c>
      <c r="B6" s="29"/>
      <c r="C6" s="29"/>
      <c r="D6" s="29"/>
      <c r="E6" s="29"/>
      <c r="F6" s="29"/>
      <c r="G6" s="29"/>
    </row>
    <row r="7" spans="1:7" ht="63">
      <c r="A7" s="15" t="s">
        <v>1</v>
      </c>
      <c r="B7" s="15" t="s">
        <v>2</v>
      </c>
      <c r="C7" s="30" t="s">
        <v>107</v>
      </c>
      <c r="D7" s="30" t="s">
        <v>122</v>
      </c>
      <c r="E7" s="15" t="s">
        <v>80</v>
      </c>
      <c r="F7" s="30" t="s">
        <v>123</v>
      </c>
      <c r="G7" s="15" t="s">
        <v>108</v>
      </c>
    </row>
    <row r="8" spans="1:7" ht="15.75">
      <c r="A8" s="15"/>
      <c r="B8" s="31" t="s">
        <v>3</v>
      </c>
      <c r="C8" s="31"/>
      <c r="D8" s="31"/>
      <c r="E8" s="31"/>
      <c r="F8" s="31"/>
      <c r="G8" s="31"/>
    </row>
    <row r="9" spans="1:7" s="5" customFormat="1" ht="31.5">
      <c r="A9" s="15"/>
      <c r="B9" s="32" t="s">
        <v>4</v>
      </c>
      <c r="C9" s="33">
        <f>SUM(C10:C18)</f>
        <v>172705.59999999998</v>
      </c>
      <c r="D9" s="33">
        <f>SUM(D10:D19)</f>
        <v>52961.599999999991</v>
      </c>
      <c r="E9" s="33">
        <f>IFERROR(D9/C9*100,0)</f>
        <v>30.665826701624034</v>
      </c>
      <c r="F9" s="33">
        <f>SUM(F10:F19)</f>
        <v>45448.399999999994</v>
      </c>
      <c r="G9" s="34">
        <f>IFERROR(D9/F9*100,0)</f>
        <v>116.53127502838383</v>
      </c>
    </row>
    <row r="10" spans="1:7" ht="15.75">
      <c r="A10" s="35" t="s">
        <v>69</v>
      </c>
      <c r="B10" s="36" t="s">
        <v>5</v>
      </c>
      <c r="C10" s="17">
        <v>119313</v>
      </c>
      <c r="D10" s="17">
        <v>27290.400000000001</v>
      </c>
      <c r="E10" s="17">
        <f>IFERROR(D10/C10*100,0)</f>
        <v>22.872947625154008</v>
      </c>
      <c r="F10" s="17">
        <v>27073.8</v>
      </c>
      <c r="G10" s="37">
        <f t="shared" ref="G10:G22" si="0">IFERROR(D10/F10*100,0)</f>
        <v>100.80003545863529</v>
      </c>
    </row>
    <row r="11" spans="1:7" ht="47.25">
      <c r="A11" s="35" t="s">
        <v>70</v>
      </c>
      <c r="B11" s="36" t="s">
        <v>97</v>
      </c>
      <c r="C11" s="17">
        <v>19241.3</v>
      </c>
      <c r="D11" s="17">
        <v>6166.1</v>
      </c>
      <c r="E11" s="17">
        <f t="shared" ref="E11:E22" si="1">IFERROR(D11/C11*100,0)</f>
        <v>32.046171516477578</v>
      </c>
      <c r="F11" s="17">
        <v>4959.6000000000004</v>
      </c>
      <c r="G11" s="37">
        <f t="shared" si="0"/>
        <v>124.32655859343495</v>
      </c>
    </row>
    <row r="12" spans="1:7" ht="15.75">
      <c r="A12" s="35" t="s">
        <v>71</v>
      </c>
      <c r="B12" s="36" t="s">
        <v>6</v>
      </c>
      <c r="C12" s="17">
        <v>21376</v>
      </c>
      <c r="D12" s="17">
        <v>11864.1</v>
      </c>
      <c r="E12" s="17">
        <f t="shared" si="1"/>
        <v>55.501964820359284</v>
      </c>
      <c r="F12" s="17">
        <v>8132.2</v>
      </c>
      <c r="G12" s="37">
        <f t="shared" si="0"/>
        <v>145.89041095890411</v>
      </c>
    </row>
    <row r="13" spans="1:7" ht="15.75">
      <c r="A13" s="35" t="s">
        <v>72</v>
      </c>
      <c r="B13" s="36" t="s">
        <v>7</v>
      </c>
      <c r="C13" s="17">
        <v>4676</v>
      </c>
      <c r="D13" s="17">
        <v>857.7</v>
      </c>
      <c r="E13" s="17">
        <f t="shared" si="1"/>
        <v>18.342600513259196</v>
      </c>
      <c r="F13" s="17">
        <v>934.7</v>
      </c>
      <c r="G13" s="37">
        <f t="shared" si="0"/>
        <v>91.762062693912483</v>
      </c>
    </row>
    <row r="14" spans="1:7" ht="66.75" customHeight="1">
      <c r="A14" s="35" t="s">
        <v>73</v>
      </c>
      <c r="B14" s="36" t="s">
        <v>8</v>
      </c>
      <c r="C14" s="17">
        <v>4800</v>
      </c>
      <c r="D14" s="17">
        <v>783.6</v>
      </c>
      <c r="E14" s="17">
        <f t="shared" si="1"/>
        <v>16.324999999999999</v>
      </c>
      <c r="F14" s="17">
        <v>792.6</v>
      </c>
      <c r="G14" s="37">
        <f t="shared" si="0"/>
        <v>98.864496593489775</v>
      </c>
    </row>
    <row r="15" spans="1:7" ht="31.5">
      <c r="A15" s="35" t="s">
        <v>94</v>
      </c>
      <c r="B15" s="36" t="s">
        <v>9</v>
      </c>
      <c r="C15" s="17">
        <v>660</v>
      </c>
      <c r="D15" s="17">
        <v>330.6</v>
      </c>
      <c r="E15" s="17">
        <f t="shared" si="1"/>
        <v>50.090909090909093</v>
      </c>
      <c r="F15" s="17">
        <v>299.89999999999998</v>
      </c>
      <c r="G15" s="37">
        <f t="shared" si="0"/>
        <v>110.23674558186063</v>
      </c>
    </row>
    <row r="16" spans="1:7" ht="47.25">
      <c r="A16" s="35" t="s">
        <v>98</v>
      </c>
      <c r="B16" s="36" t="s">
        <v>99</v>
      </c>
      <c r="C16" s="17">
        <v>0</v>
      </c>
      <c r="D16" s="17">
        <v>26.1</v>
      </c>
      <c r="E16" s="17">
        <f t="shared" si="1"/>
        <v>0</v>
      </c>
      <c r="F16" s="17">
        <v>80.099999999999994</v>
      </c>
      <c r="G16" s="37">
        <f t="shared" si="0"/>
        <v>32.584269662921351</v>
      </c>
    </row>
    <row r="17" spans="1:7" ht="31.5">
      <c r="A17" s="35" t="s">
        <v>75</v>
      </c>
      <c r="B17" s="36" t="s">
        <v>10</v>
      </c>
      <c r="C17" s="17">
        <v>700</v>
      </c>
      <c r="D17" s="17">
        <v>4695.6000000000004</v>
      </c>
      <c r="E17" s="17">
        <f t="shared" si="1"/>
        <v>670.80000000000007</v>
      </c>
      <c r="F17" s="17">
        <v>2866.8</v>
      </c>
      <c r="G17" s="37">
        <f t="shared" si="0"/>
        <v>163.79238174968606</v>
      </c>
    </row>
    <row r="18" spans="1:7" ht="31.5">
      <c r="A18" s="35" t="s">
        <v>74</v>
      </c>
      <c r="B18" s="36" t="s">
        <v>11</v>
      </c>
      <c r="C18" s="17">
        <v>1939.3</v>
      </c>
      <c r="D18" s="17">
        <v>947.1</v>
      </c>
      <c r="E18" s="17">
        <f t="shared" si="1"/>
        <v>48.837209302325583</v>
      </c>
      <c r="F18" s="17">
        <v>308.7</v>
      </c>
      <c r="G18" s="37">
        <f t="shared" si="0"/>
        <v>306.80272108843536</v>
      </c>
    </row>
    <row r="19" spans="1:7" s="19" customFormat="1" ht="15.75">
      <c r="A19" s="35" t="s">
        <v>133</v>
      </c>
      <c r="B19" s="36" t="s">
        <v>134</v>
      </c>
      <c r="C19" s="17">
        <v>0</v>
      </c>
      <c r="D19" s="17">
        <v>0.3</v>
      </c>
      <c r="E19" s="17">
        <f t="shared" si="1"/>
        <v>0</v>
      </c>
      <c r="F19" s="17">
        <v>0</v>
      </c>
      <c r="G19" s="37">
        <f t="shared" si="0"/>
        <v>0</v>
      </c>
    </row>
    <row r="20" spans="1:7" s="5" customFormat="1" ht="18" customHeight="1">
      <c r="A20" s="38" t="s">
        <v>81</v>
      </c>
      <c r="B20" s="32" t="s">
        <v>12</v>
      </c>
      <c r="C20" s="33">
        <f>SUM(C21:C21)</f>
        <v>563845.4</v>
      </c>
      <c r="D20" s="33">
        <f>SUM(D21:D21)</f>
        <v>121511.4</v>
      </c>
      <c r="E20" s="33">
        <f t="shared" si="1"/>
        <v>21.550481745528117</v>
      </c>
      <c r="F20" s="33">
        <f>SUM(F21:F21)</f>
        <v>116200.9</v>
      </c>
      <c r="G20" s="34">
        <f t="shared" si="0"/>
        <v>104.57010229697016</v>
      </c>
    </row>
    <row r="21" spans="1:7" ht="47.25">
      <c r="A21" s="35" t="s">
        <v>76</v>
      </c>
      <c r="B21" s="36" t="s">
        <v>13</v>
      </c>
      <c r="C21" s="17">
        <v>563845.4</v>
      </c>
      <c r="D21" s="17">
        <v>121511.4</v>
      </c>
      <c r="E21" s="17">
        <f t="shared" si="1"/>
        <v>21.550481745528117</v>
      </c>
      <c r="F21" s="17">
        <v>116200.9</v>
      </c>
      <c r="G21" s="37">
        <f t="shared" si="0"/>
        <v>104.57010229697016</v>
      </c>
    </row>
    <row r="22" spans="1:7" ht="15.75">
      <c r="A22" s="39"/>
      <c r="B22" s="32" t="s">
        <v>14</v>
      </c>
      <c r="C22" s="33">
        <f>C20+C9</f>
        <v>736551</v>
      </c>
      <c r="D22" s="33">
        <f>D20+D9</f>
        <v>174473</v>
      </c>
      <c r="E22" s="33">
        <f t="shared" si="1"/>
        <v>23.687836959015737</v>
      </c>
      <c r="F22" s="33">
        <f>F20+F9</f>
        <v>161649.29999999999</v>
      </c>
      <c r="G22" s="34">
        <f t="shared" si="0"/>
        <v>107.93303775518979</v>
      </c>
    </row>
    <row r="23" spans="1:7" ht="15.75">
      <c r="A23" s="39"/>
      <c r="B23" s="40" t="s">
        <v>15</v>
      </c>
      <c r="C23" s="41"/>
      <c r="D23" s="41"/>
      <c r="E23" s="41"/>
      <c r="F23" s="41"/>
      <c r="G23" s="42"/>
    </row>
    <row r="24" spans="1:7" ht="15.75">
      <c r="A24" s="43" t="s">
        <v>27</v>
      </c>
      <c r="B24" s="44" t="s">
        <v>16</v>
      </c>
      <c r="C24" s="33">
        <f>SUM(C25:C29)</f>
        <v>56421.5</v>
      </c>
      <c r="D24" s="33">
        <f>SUM(D25:D29)</f>
        <v>12017.800000000001</v>
      </c>
      <c r="E24" s="33">
        <f>IFERROR(D24/C24*100,0)</f>
        <v>21.300036333667133</v>
      </c>
      <c r="F24" s="33">
        <f>SUM(F25:F29)</f>
        <v>10755</v>
      </c>
      <c r="G24" s="34">
        <f>IFERROR(D24/F24*100,0)</f>
        <v>111.74151557415158</v>
      </c>
    </row>
    <row r="25" spans="1:7" s="14" customFormat="1" ht="63">
      <c r="A25" s="8" t="s">
        <v>95</v>
      </c>
      <c r="B25" s="12" t="s">
        <v>96</v>
      </c>
      <c r="C25" s="17">
        <v>1900</v>
      </c>
      <c r="D25" s="17">
        <v>390.8</v>
      </c>
      <c r="E25" s="33">
        <f t="shared" ref="E25:E62" si="2">IFERROR(D25/C25*100,0)</f>
        <v>20.568421052631582</v>
      </c>
      <c r="F25" s="17">
        <v>362.1</v>
      </c>
      <c r="G25" s="34">
        <f t="shared" ref="G25:G62" si="3">IFERROR(D25/F25*100,0)</f>
        <v>107.92598729632698</v>
      </c>
    </row>
    <row r="26" spans="1:7" ht="94.5">
      <c r="A26" s="8" t="s">
        <v>28</v>
      </c>
      <c r="B26" s="12" t="s">
        <v>82</v>
      </c>
      <c r="C26" s="17">
        <v>21563.7</v>
      </c>
      <c r="D26" s="17">
        <v>5254.8</v>
      </c>
      <c r="E26" s="33">
        <f t="shared" si="2"/>
        <v>24.368730783678124</v>
      </c>
      <c r="F26" s="17">
        <v>4974.7</v>
      </c>
      <c r="G26" s="34">
        <f t="shared" si="3"/>
        <v>105.63049028082096</v>
      </c>
    </row>
    <row r="27" spans="1:7" ht="78.75">
      <c r="A27" s="8" t="s">
        <v>29</v>
      </c>
      <c r="B27" s="12" t="s">
        <v>83</v>
      </c>
      <c r="C27" s="17">
        <v>9102.4</v>
      </c>
      <c r="D27" s="17">
        <v>1755.1</v>
      </c>
      <c r="E27" s="33">
        <f t="shared" si="2"/>
        <v>19.281727895939532</v>
      </c>
      <c r="F27" s="17">
        <v>1590.7</v>
      </c>
      <c r="G27" s="34">
        <f t="shared" si="3"/>
        <v>110.33507260954296</v>
      </c>
    </row>
    <row r="28" spans="1:7" ht="15.75">
      <c r="A28" s="8" t="s">
        <v>102</v>
      </c>
      <c r="B28" s="12" t="s">
        <v>103</v>
      </c>
      <c r="C28" s="17">
        <v>3000</v>
      </c>
      <c r="D28" s="17">
        <v>0</v>
      </c>
      <c r="E28" s="33">
        <f t="shared" si="2"/>
        <v>0</v>
      </c>
      <c r="F28" s="17">
        <v>0</v>
      </c>
      <c r="G28" s="34">
        <f t="shared" si="3"/>
        <v>0</v>
      </c>
    </row>
    <row r="29" spans="1:7" ht="31.5">
      <c r="A29" s="8" t="s">
        <v>30</v>
      </c>
      <c r="B29" s="12" t="s">
        <v>31</v>
      </c>
      <c r="C29" s="17">
        <v>20855.400000000001</v>
      </c>
      <c r="D29" s="17">
        <v>4617.1000000000004</v>
      </c>
      <c r="E29" s="33">
        <f t="shared" si="2"/>
        <v>22.138630762296575</v>
      </c>
      <c r="F29" s="17">
        <v>3827.5</v>
      </c>
      <c r="G29" s="34">
        <f t="shared" si="3"/>
        <v>120.62965382103201</v>
      </c>
    </row>
    <row r="30" spans="1:7" ht="47.25">
      <c r="A30" s="43" t="s">
        <v>116</v>
      </c>
      <c r="B30" s="44" t="s">
        <v>117</v>
      </c>
      <c r="C30" s="33">
        <f>C31</f>
        <v>0</v>
      </c>
      <c r="D30" s="33">
        <f t="shared" ref="D30:F30" si="4">D31</f>
        <v>0</v>
      </c>
      <c r="E30" s="33">
        <f t="shared" si="2"/>
        <v>0</v>
      </c>
      <c r="F30" s="33">
        <f t="shared" si="4"/>
        <v>100</v>
      </c>
      <c r="G30" s="34">
        <f t="shared" si="3"/>
        <v>0</v>
      </c>
    </row>
    <row r="31" spans="1:7" ht="47.25">
      <c r="A31" s="8" t="s">
        <v>118</v>
      </c>
      <c r="B31" s="12" t="s">
        <v>119</v>
      </c>
      <c r="C31" s="17">
        <v>0</v>
      </c>
      <c r="D31" s="17">
        <v>0</v>
      </c>
      <c r="E31" s="33">
        <f t="shared" si="2"/>
        <v>0</v>
      </c>
      <c r="F31" s="17">
        <v>100</v>
      </c>
      <c r="G31" s="34">
        <f t="shared" si="3"/>
        <v>0</v>
      </c>
    </row>
    <row r="32" spans="1:7" ht="15.75">
      <c r="A32" s="43" t="s">
        <v>32</v>
      </c>
      <c r="B32" s="44" t="s">
        <v>17</v>
      </c>
      <c r="C32" s="33">
        <f>C33+C34+C35+C36</f>
        <v>37801</v>
      </c>
      <c r="D32" s="33">
        <f>D33+D34+D35+D36</f>
        <v>1407.8</v>
      </c>
      <c r="E32" s="33">
        <f t="shared" si="2"/>
        <v>3.7242400994682678</v>
      </c>
      <c r="F32" s="33">
        <f>SUM(F34:F36)</f>
        <v>611.5</v>
      </c>
      <c r="G32" s="34">
        <f t="shared" si="3"/>
        <v>230.22076860179882</v>
      </c>
    </row>
    <row r="33" spans="1:7" ht="15.75">
      <c r="A33" s="8" t="s">
        <v>110</v>
      </c>
      <c r="B33" s="12" t="s">
        <v>111</v>
      </c>
      <c r="C33" s="17">
        <v>48.7</v>
      </c>
      <c r="D33" s="17">
        <v>0</v>
      </c>
      <c r="E33" s="33">
        <f t="shared" si="2"/>
        <v>0</v>
      </c>
      <c r="F33" s="17"/>
      <c r="G33" s="34">
        <f t="shared" si="3"/>
        <v>0</v>
      </c>
    </row>
    <row r="34" spans="1:7" ht="15.75">
      <c r="A34" s="8" t="s">
        <v>112</v>
      </c>
      <c r="B34" s="12" t="s">
        <v>113</v>
      </c>
      <c r="C34" s="17">
        <v>1200</v>
      </c>
      <c r="D34" s="17">
        <v>18.5</v>
      </c>
      <c r="E34" s="33">
        <f t="shared" si="2"/>
        <v>1.5416666666666667</v>
      </c>
      <c r="F34" s="17">
        <v>0</v>
      </c>
      <c r="G34" s="34">
        <f t="shared" si="3"/>
        <v>0</v>
      </c>
    </row>
    <row r="35" spans="1:7" ht="31.5">
      <c r="A35" s="8" t="s">
        <v>33</v>
      </c>
      <c r="B35" s="12" t="s">
        <v>84</v>
      </c>
      <c r="C35" s="17">
        <v>34487.300000000003</v>
      </c>
      <c r="D35" s="17">
        <v>1362.3</v>
      </c>
      <c r="E35" s="33">
        <f t="shared" si="2"/>
        <v>3.950149765275913</v>
      </c>
      <c r="F35" s="17">
        <v>600.5</v>
      </c>
      <c r="G35" s="34">
        <f t="shared" si="3"/>
        <v>226.86094920899248</v>
      </c>
    </row>
    <row r="36" spans="1:7" ht="31.5">
      <c r="A36" s="8" t="s">
        <v>34</v>
      </c>
      <c r="B36" s="12" t="s">
        <v>35</v>
      </c>
      <c r="C36" s="17">
        <v>2065</v>
      </c>
      <c r="D36" s="17">
        <v>27</v>
      </c>
      <c r="E36" s="33">
        <f t="shared" si="2"/>
        <v>1.3075060532687652</v>
      </c>
      <c r="F36" s="17">
        <v>11</v>
      </c>
      <c r="G36" s="34">
        <f t="shared" si="3"/>
        <v>245.45454545454547</v>
      </c>
    </row>
    <row r="37" spans="1:7" ht="31.5">
      <c r="A37" s="43" t="s">
        <v>36</v>
      </c>
      <c r="B37" s="44" t="s">
        <v>37</v>
      </c>
      <c r="C37" s="33">
        <f>SUM(C38:C39)</f>
        <v>7596.2</v>
      </c>
      <c r="D37" s="33">
        <f>SUM(D38:D39)</f>
        <v>265.10000000000002</v>
      </c>
      <c r="E37" s="33">
        <f t="shared" si="2"/>
        <v>3.4899028461599224</v>
      </c>
      <c r="F37" s="33">
        <f>SUM(F38:F39)</f>
        <v>283.39999999999998</v>
      </c>
      <c r="G37" s="34">
        <f t="shared" si="3"/>
        <v>93.542695836273836</v>
      </c>
    </row>
    <row r="38" spans="1:7" ht="15.75">
      <c r="A38" s="8" t="s">
        <v>38</v>
      </c>
      <c r="B38" s="12" t="s">
        <v>39</v>
      </c>
      <c r="C38" s="17">
        <v>2000</v>
      </c>
      <c r="D38" s="17">
        <v>265.10000000000002</v>
      </c>
      <c r="E38" s="33">
        <f t="shared" si="2"/>
        <v>13.255000000000001</v>
      </c>
      <c r="F38" s="17">
        <v>280</v>
      </c>
      <c r="G38" s="34">
        <f t="shared" si="3"/>
        <v>94.678571428571431</v>
      </c>
    </row>
    <row r="39" spans="1:7" ht="15.75">
      <c r="A39" s="8" t="s">
        <v>40</v>
      </c>
      <c r="B39" s="12" t="s">
        <v>41</v>
      </c>
      <c r="C39" s="17">
        <v>5596.2</v>
      </c>
      <c r="D39" s="17">
        <v>0</v>
      </c>
      <c r="E39" s="33">
        <f t="shared" si="2"/>
        <v>0</v>
      </c>
      <c r="F39" s="17">
        <v>3.4</v>
      </c>
      <c r="G39" s="34">
        <f t="shared" si="3"/>
        <v>0</v>
      </c>
    </row>
    <row r="40" spans="1:7" ht="15.75">
      <c r="A40" s="43" t="s">
        <v>42</v>
      </c>
      <c r="B40" s="44" t="s">
        <v>18</v>
      </c>
      <c r="C40" s="33">
        <f>SUM(C41:C45)</f>
        <v>517205.1</v>
      </c>
      <c r="D40" s="33">
        <f>SUM(D41:D45)</f>
        <v>113293</v>
      </c>
      <c r="E40" s="33">
        <f t="shared" si="2"/>
        <v>21.904849739494061</v>
      </c>
      <c r="F40" s="33">
        <f>SUM(F41:F45)</f>
        <v>118013.09999999999</v>
      </c>
      <c r="G40" s="34">
        <f t="shared" si="3"/>
        <v>96.0003592821475</v>
      </c>
    </row>
    <row r="41" spans="1:7" ht="15.75">
      <c r="A41" s="8" t="s">
        <v>43</v>
      </c>
      <c r="B41" s="12" t="s">
        <v>44</v>
      </c>
      <c r="C41" s="17">
        <v>164396.20000000001</v>
      </c>
      <c r="D41" s="17">
        <v>36182.199999999997</v>
      </c>
      <c r="E41" s="33">
        <f t="shared" si="2"/>
        <v>22.009146196809898</v>
      </c>
      <c r="F41" s="17">
        <v>37922.9</v>
      </c>
      <c r="G41" s="34">
        <f t="shared" si="3"/>
        <v>95.40989744982582</v>
      </c>
    </row>
    <row r="42" spans="1:7" ht="15.75">
      <c r="A42" s="8" t="s">
        <v>45</v>
      </c>
      <c r="B42" s="12" t="s">
        <v>46</v>
      </c>
      <c r="C42" s="17">
        <v>294914.59999999998</v>
      </c>
      <c r="D42" s="17">
        <v>64634.9</v>
      </c>
      <c r="E42" s="33">
        <f t="shared" si="2"/>
        <v>21.916480228513613</v>
      </c>
      <c r="F42" s="17">
        <v>67098.100000000006</v>
      </c>
      <c r="G42" s="34">
        <f t="shared" si="3"/>
        <v>96.328957153779314</v>
      </c>
    </row>
    <row r="43" spans="1:7" ht="15.75">
      <c r="A43" s="8" t="s">
        <v>104</v>
      </c>
      <c r="B43" s="12" t="s">
        <v>105</v>
      </c>
      <c r="C43" s="17">
        <v>28382</v>
      </c>
      <c r="D43" s="17">
        <v>6920.1</v>
      </c>
      <c r="E43" s="33">
        <f t="shared" si="2"/>
        <v>24.382002677753505</v>
      </c>
      <c r="F43" s="17">
        <v>7226.4</v>
      </c>
      <c r="G43" s="34">
        <f t="shared" si="3"/>
        <v>95.761374958485561</v>
      </c>
    </row>
    <row r="44" spans="1:7" ht="15.75">
      <c r="A44" s="8" t="s">
        <v>47</v>
      </c>
      <c r="B44" s="12" t="s">
        <v>106</v>
      </c>
      <c r="C44" s="17">
        <v>4630.1000000000004</v>
      </c>
      <c r="D44" s="17">
        <v>166.9</v>
      </c>
      <c r="E44" s="33">
        <f t="shared" si="2"/>
        <v>3.6046737651454608</v>
      </c>
      <c r="F44" s="17">
        <v>89</v>
      </c>
      <c r="G44" s="34">
        <f t="shared" si="3"/>
        <v>187.52808988764045</v>
      </c>
    </row>
    <row r="45" spans="1:7" ht="31.5">
      <c r="A45" s="8" t="s">
        <v>48</v>
      </c>
      <c r="B45" s="12" t="s">
        <v>49</v>
      </c>
      <c r="C45" s="17">
        <v>24882.2</v>
      </c>
      <c r="D45" s="17">
        <v>5388.9</v>
      </c>
      <c r="E45" s="33">
        <f t="shared" si="2"/>
        <v>21.657650850809009</v>
      </c>
      <c r="F45" s="17">
        <v>5676.7</v>
      </c>
      <c r="G45" s="34">
        <f t="shared" si="3"/>
        <v>94.930153081896179</v>
      </c>
    </row>
    <row r="46" spans="1:7" ht="16.5" customHeight="1">
      <c r="A46" s="43" t="s">
        <v>50</v>
      </c>
      <c r="B46" s="44" t="s">
        <v>19</v>
      </c>
      <c r="C46" s="33">
        <f>SUM(C47:C48)</f>
        <v>90964.299999999988</v>
      </c>
      <c r="D46" s="33">
        <f>SUM(D47:D48)</f>
        <v>24317.8</v>
      </c>
      <c r="E46" s="33">
        <f t="shared" si="2"/>
        <v>26.733344839678864</v>
      </c>
      <c r="F46" s="33">
        <f>SUM(F47:F48)</f>
        <v>22645.399999999998</v>
      </c>
      <c r="G46" s="34">
        <f t="shared" si="3"/>
        <v>107.38516431593172</v>
      </c>
    </row>
    <row r="47" spans="1:7" ht="15.75">
      <c r="A47" s="8" t="s">
        <v>51</v>
      </c>
      <c r="B47" s="12" t="s">
        <v>52</v>
      </c>
      <c r="C47" s="17">
        <v>70735.7</v>
      </c>
      <c r="D47" s="17">
        <v>18236.5</v>
      </c>
      <c r="E47" s="33">
        <f t="shared" si="2"/>
        <v>25.781182627725464</v>
      </c>
      <c r="F47" s="17">
        <v>17480.099999999999</v>
      </c>
      <c r="G47" s="34">
        <f t="shared" si="3"/>
        <v>104.32720636609632</v>
      </c>
    </row>
    <row r="48" spans="1:7" ht="31.5">
      <c r="A48" s="8" t="s">
        <v>53</v>
      </c>
      <c r="B48" s="12" t="s">
        <v>54</v>
      </c>
      <c r="C48" s="17">
        <v>20228.599999999999</v>
      </c>
      <c r="D48" s="17">
        <v>6081.3</v>
      </c>
      <c r="E48" s="33">
        <f t="shared" si="2"/>
        <v>30.062881267116857</v>
      </c>
      <c r="F48" s="17">
        <v>5165.3</v>
      </c>
      <c r="G48" s="34">
        <f t="shared" si="3"/>
        <v>117.73372311385593</v>
      </c>
    </row>
    <row r="49" spans="1:7" ht="15.75">
      <c r="A49" s="43" t="s">
        <v>55</v>
      </c>
      <c r="B49" s="44" t="s">
        <v>20</v>
      </c>
      <c r="C49" s="33">
        <f>SUM(C50:C52)</f>
        <v>24083.699999999997</v>
      </c>
      <c r="D49" s="33">
        <f>SUM(D50:D52)</f>
        <v>8807.5</v>
      </c>
      <c r="E49" s="33">
        <f t="shared" si="2"/>
        <v>36.570377475221832</v>
      </c>
      <c r="F49" s="33">
        <f>SUM(F50:F52)</f>
        <v>6375.4</v>
      </c>
      <c r="G49" s="34">
        <f t="shared" si="3"/>
        <v>138.14819462308247</v>
      </c>
    </row>
    <row r="50" spans="1:7" ht="15.75">
      <c r="A50" s="8" t="s">
        <v>56</v>
      </c>
      <c r="B50" s="12" t="s">
        <v>57</v>
      </c>
      <c r="C50" s="17">
        <v>1686</v>
      </c>
      <c r="D50" s="17">
        <v>427.6</v>
      </c>
      <c r="E50" s="33">
        <f t="shared" si="2"/>
        <v>25.361803084223016</v>
      </c>
      <c r="F50" s="17">
        <v>456.3</v>
      </c>
      <c r="G50" s="34">
        <f t="shared" si="3"/>
        <v>93.710278325662941</v>
      </c>
    </row>
    <row r="51" spans="1:7" ht="15.75">
      <c r="A51" s="8" t="s">
        <v>58</v>
      </c>
      <c r="B51" s="12" t="s">
        <v>59</v>
      </c>
      <c r="C51" s="17">
        <v>15066.3</v>
      </c>
      <c r="D51" s="17">
        <v>6535.5</v>
      </c>
      <c r="E51" s="33">
        <f t="shared" si="2"/>
        <v>43.378268055196031</v>
      </c>
      <c r="F51" s="17">
        <v>4194.8999999999996</v>
      </c>
      <c r="G51" s="34">
        <f t="shared" si="3"/>
        <v>155.79632410784527</v>
      </c>
    </row>
    <row r="52" spans="1:7" ht="15.75">
      <c r="A52" s="8" t="s">
        <v>60</v>
      </c>
      <c r="B52" s="12" t="s">
        <v>61</v>
      </c>
      <c r="C52" s="17">
        <v>7331.4</v>
      </c>
      <c r="D52" s="17">
        <v>1844.4</v>
      </c>
      <c r="E52" s="33">
        <f t="shared" si="2"/>
        <v>25.157541533677062</v>
      </c>
      <c r="F52" s="17">
        <v>1724.2</v>
      </c>
      <c r="G52" s="34">
        <f t="shared" si="3"/>
        <v>106.97134903143488</v>
      </c>
    </row>
    <row r="53" spans="1:7" ht="15.75">
      <c r="A53" s="43" t="s">
        <v>62</v>
      </c>
      <c r="B53" s="44" t="s">
        <v>21</v>
      </c>
      <c r="C53" s="33">
        <f>C54+C55</f>
        <v>750</v>
      </c>
      <c r="D53" s="33">
        <f>D54+D55</f>
        <v>150.30000000000001</v>
      </c>
      <c r="E53" s="33">
        <f t="shared" si="2"/>
        <v>20.040000000000003</v>
      </c>
      <c r="F53" s="33">
        <f>F54+F55</f>
        <v>1248.8000000000002</v>
      </c>
      <c r="G53" s="34">
        <f t="shared" si="3"/>
        <v>12.035554131966688</v>
      </c>
    </row>
    <row r="54" spans="1:7" ht="15.75">
      <c r="A54" s="8" t="s">
        <v>120</v>
      </c>
      <c r="B54" s="12" t="s">
        <v>121</v>
      </c>
      <c r="C54" s="17">
        <v>0</v>
      </c>
      <c r="D54" s="17">
        <v>0</v>
      </c>
      <c r="E54" s="33">
        <f t="shared" si="2"/>
        <v>0</v>
      </c>
      <c r="F54" s="17">
        <v>1075.4000000000001</v>
      </c>
      <c r="G54" s="34">
        <f t="shared" si="3"/>
        <v>0</v>
      </c>
    </row>
    <row r="55" spans="1:7" ht="31.5">
      <c r="A55" s="8" t="s">
        <v>114</v>
      </c>
      <c r="B55" s="12" t="s">
        <v>115</v>
      </c>
      <c r="C55" s="17">
        <v>750</v>
      </c>
      <c r="D55" s="17">
        <v>150.30000000000001</v>
      </c>
      <c r="E55" s="33">
        <f t="shared" si="2"/>
        <v>20.040000000000003</v>
      </c>
      <c r="F55" s="17">
        <v>173.4</v>
      </c>
      <c r="G55" s="34">
        <f t="shared" si="3"/>
        <v>86.678200692041528</v>
      </c>
    </row>
    <row r="56" spans="1:7" ht="15.75">
      <c r="A56" s="43" t="s">
        <v>63</v>
      </c>
      <c r="B56" s="44" t="s">
        <v>22</v>
      </c>
      <c r="C56" s="33">
        <f>SUM(C57:C57)</f>
        <v>670</v>
      </c>
      <c r="D56" s="33">
        <f>SUM(D57:D57)</f>
        <v>305.2</v>
      </c>
      <c r="E56" s="33">
        <f t="shared" si="2"/>
        <v>45.552238805970148</v>
      </c>
      <c r="F56" s="33">
        <f>SUM(F57:F57)</f>
        <v>137.9</v>
      </c>
      <c r="G56" s="34">
        <f t="shared" si="3"/>
        <v>221.31979695431471</v>
      </c>
    </row>
    <row r="57" spans="1:7" ht="31.5">
      <c r="A57" s="8" t="s">
        <v>100</v>
      </c>
      <c r="B57" s="12" t="s">
        <v>101</v>
      </c>
      <c r="C57" s="17">
        <v>670</v>
      </c>
      <c r="D57" s="17">
        <v>305.2</v>
      </c>
      <c r="E57" s="33">
        <f t="shared" si="2"/>
        <v>45.552238805970148</v>
      </c>
      <c r="F57" s="17">
        <v>137.9</v>
      </c>
      <c r="G57" s="34">
        <f t="shared" si="3"/>
        <v>221.31979695431471</v>
      </c>
    </row>
    <row r="58" spans="1:7" ht="31.5">
      <c r="A58" s="43" t="s">
        <v>64</v>
      </c>
      <c r="B58" s="44" t="s">
        <v>23</v>
      </c>
      <c r="C58" s="33">
        <f>SUM(C59)</f>
        <v>5</v>
      </c>
      <c r="D58" s="33">
        <f>SUM(D59)</f>
        <v>0</v>
      </c>
      <c r="E58" s="33">
        <f t="shared" si="2"/>
        <v>0</v>
      </c>
      <c r="F58" s="33">
        <f>SUM(F59)</f>
        <v>109.7</v>
      </c>
      <c r="G58" s="34">
        <f t="shared" si="3"/>
        <v>0</v>
      </c>
    </row>
    <row r="59" spans="1:7" ht="47.25">
      <c r="A59" s="8" t="s">
        <v>65</v>
      </c>
      <c r="B59" s="12" t="s">
        <v>85</v>
      </c>
      <c r="C59" s="17">
        <v>5</v>
      </c>
      <c r="D59" s="17">
        <v>0</v>
      </c>
      <c r="E59" s="33">
        <f t="shared" si="2"/>
        <v>0</v>
      </c>
      <c r="F59" s="17">
        <v>109.7</v>
      </c>
      <c r="G59" s="34">
        <f t="shared" si="3"/>
        <v>0</v>
      </c>
    </row>
    <row r="60" spans="1:7" ht="63">
      <c r="A60" s="43" t="s">
        <v>66</v>
      </c>
      <c r="B60" s="44" t="s">
        <v>86</v>
      </c>
      <c r="C60" s="33">
        <f>SUM(C61:C61)</f>
        <v>2575.5</v>
      </c>
      <c r="D60" s="33">
        <f>SUM(D61:D61)</f>
        <v>612</v>
      </c>
      <c r="E60" s="33">
        <f t="shared" si="2"/>
        <v>23.762376237623762</v>
      </c>
      <c r="F60" s="33">
        <f>SUM(F61:F61)</f>
        <v>618</v>
      </c>
      <c r="G60" s="34">
        <f t="shared" si="3"/>
        <v>99.029126213592235</v>
      </c>
    </row>
    <row r="61" spans="1:7" ht="63">
      <c r="A61" s="8" t="s">
        <v>67</v>
      </c>
      <c r="B61" s="12" t="s">
        <v>68</v>
      </c>
      <c r="C61" s="17">
        <v>2575.5</v>
      </c>
      <c r="D61" s="17">
        <v>612</v>
      </c>
      <c r="E61" s="33">
        <f t="shared" si="2"/>
        <v>23.762376237623762</v>
      </c>
      <c r="F61" s="17">
        <v>618</v>
      </c>
      <c r="G61" s="34">
        <f t="shared" si="3"/>
        <v>99.029126213592235</v>
      </c>
    </row>
    <row r="62" spans="1:7" ht="15.75">
      <c r="A62" s="39"/>
      <c r="B62" s="32" t="s">
        <v>14</v>
      </c>
      <c r="C62" s="33">
        <f>C60+C58+C56+C53+C49+C46+C40+C37+C32+C24+C30</f>
        <v>738072.29999999993</v>
      </c>
      <c r="D62" s="33">
        <f>D60+D58+D56+D53+D49+D46+D40+D37+D32+D24+D30</f>
        <v>161176.49999999997</v>
      </c>
      <c r="E62" s="33">
        <f t="shared" si="2"/>
        <v>21.837494782015256</v>
      </c>
      <c r="F62" s="33">
        <f>F60+F58+F56+F53+F49+F46+F40+F37+F32+F24+F30</f>
        <v>160898.19999999998</v>
      </c>
      <c r="G62" s="34">
        <f t="shared" si="3"/>
        <v>100.17296650925864</v>
      </c>
    </row>
    <row r="63" spans="1:7" ht="31.5">
      <c r="A63" s="45"/>
      <c r="B63" s="36" t="s">
        <v>24</v>
      </c>
      <c r="C63" s="17">
        <f>C22-C62</f>
        <v>-1521.2999999999302</v>
      </c>
      <c r="D63" s="17">
        <f>D22-D62</f>
        <v>13296.500000000029</v>
      </c>
      <c r="E63" s="46" t="s">
        <v>92</v>
      </c>
      <c r="F63" s="17">
        <f>F22-F62</f>
        <v>751.10000000000582</v>
      </c>
      <c r="G63" s="47" t="s">
        <v>92</v>
      </c>
    </row>
    <row r="64" spans="1:7" ht="15.75" customHeight="1">
      <c r="A64" s="39"/>
      <c r="B64" s="40" t="s">
        <v>25</v>
      </c>
      <c r="C64" s="41"/>
      <c r="D64" s="41"/>
      <c r="E64" s="41"/>
      <c r="F64" s="41"/>
      <c r="G64" s="42"/>
    </row>
    <row r="65" spans="1:7" s="5" customFormat="1" ht="31.5">
      <c r="A65" s="48" t="s">
        <v>87</v>
      </c>
      <c r="B65" s="36" t="s">
        <v>88</v>
      </c>
      <c r="C65" s="17">
        <v>0</v>
      </c>
      <c r="D65" s="17">
        <v>0</v>
      </c>
      <c r="E65" s="46" t="s">
        <v>92</v>
      </c>
      <c r="F65" s="17">
        <v>0</v>
      </c>
      <c r="G65" s="46" t="s">
        <v>92</v>
      </c>
    </row>
    <row r="66" spans="1:7" s="5" customFormat="1" ht="47.25">
      <c r="A66" s="35" t="s">
        <v>89</v>
      </c>
      <c r="B66" s="36" t="s">
        <v>90</v>
      </c>
      <c r="C66" s="17">
        <v>-9600</v>
      </c>
      <c r="D66" s="17">
        <v>0</v>
      </c>
      <c r="E66" s="46" t="s">
        <v>92</v>
      </c>
      <c r="F66" s="17">
        <v>-1500</v>
      </c>
      <c r="G66" s="47" t="s">
        <v>92</v>
      </c>
    </row>
    <row r="67" spans="1:7" s="5" customFormat="1" ht="31.5">
      <c r="A67" s="35" t="s">
        <v>77</v>
      </c>
      <c r="B67" s="36" t="s">
        <v>91</v>
      </c>
      <c r="C67" s="17">
        <v>11121.3</v>
      </c>
      <c r="D67" s="17">
        <v>-13296.5</v>
      </c>
      <c r="E67" s="46" t="s">
        <v>92</v>
      </c>
      <c r="F67" s="17">
        <v>748.9</v>
      </c>
      <c r="G67" s="47" t="s">
        <v>92</v>
      </c>
    </row>
    <row r="68" spans="1:7" ht="15.75">
      <c r="A68" s="15"/>
      <c r="B68" s="32" t="s">
        <v>14</v>
      </c>
      <c r="C68" s="33">
        <f>C65+C66+C67</f>
        <v>1521.2999999999993</v>
      </c>
      <c r="D68" s="33">
        <f>D65+D66+D67</f>
        <v>-13296.5</v>
      </c>
      <c r="E68" s="46" t="s">
        <v>92</v>
      </c>
      <c r="F68" s="33">
        <f>F65+F66+F67</f>
        <v>-751.1</v>
      </c>
      <c r="G68" s="47" t="s">
        <v>92</v>
      </c>
    </row>
    <row r="71" spans="1:7" ht="28.5" customHeight="1">
      <c r="A71" s="49"/>
      <c r="B71" s="49"/>
      <c r="F71" s="51"/>
      <c r="G71" s="51"/>
    </row>
  </sheetData>
  <mergeCells count="10">
    <mergeCell ref="A1:G1"/>
    <mergeCell ref="A2:G2"/>
    <mergeCell ref="A3:G3"/>
    <mergeCell ref="A4:G4"/>
    <mergeCell ref="A6:G6"/>
    <mergeCell ref="A71:B71"/>
    <mergeCell ref="F71:G71"/>
    <mergeCell ref="B8:G8"/>
    <mergeCell ref="B23:G23"/>
    <mergeCell ref="B64:G64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>
      <selection activeCell="D11" sqref="D11"/>
    </sheetView>
  </sheetViews>
  <sheetFormatPr defaultRowHeight="15"/>
  <cols>
    <col min="1" max="1" width="34.28515625" style="4" customWidth="1"/>
    <col min="2" max="2" width="17.42578125" customWidth="1"/>
    <col min="3" max="3" width="14.5703125" customWidth="1"/>
    <col min="4" max="4" width="15" customWidth="1"/>
    <col min="5" max="5" width="14.7109375" customWidth="1"/>
    <col min="6" max="6" width="15" customWidth="1"/>
  </cols>
  <sheetData>
    <row r="1" spans="1:6" ht="15.75">
      <c r="A1" s="20" t="s">
        <v>0</v>
      </c>
      <c r="B1" s="20"/>
      <c r="C1" s="20"/>
      <c r="D1" s="20"/>
      <c r="E1" s="20"/>
      <c r="F1" s="20"/>
    </row>
    <row r="2" spans="1:6" ht="15.75">
      <c r="A2" s="20" t="s">
        <v>135</v>
      </c>
      <c r="B2" s="20"/>
      <c r="C2" s="20"/>
      <c r="D2" s="20"/>
      <c r="E2" s="20"/>
      <c r="F2" s="20"/>
    </row>
    <row r="3" spans="1:6" ht="15.75">
      <c r="A3" s="21" t="s">
        <v>124</v>
      </c>
      <c r="B3" s="21"/>
      <c r="C3" s="21"/>
      <c r="D3" s="21"/>
      <c r="E3" s="21"/>
      <c r="F3" s="21"/>
    </row>
    <row r="4" spans="1:6" ht="15.75">
      <c r="A4" s="22" t="s">
        <v>26</v>
      </c>
      <c r="B4" s="22"/>
      <c r="C4" s="22"/>
      <c r="D4" s="22"/>
      <c r="E4" s="22"/>
      <c r="F4" s="22"/>
    </row>
    <row r="5" spans="1:6" ht="15.75">
      <c r="A5" s="7"/>
      <c r="B5" s="1"/>
      <c r="C5" s="1"/>
      <c r="D5" s="1"/>
      <c r="E5" s="1"/>
      <c r="F5" s="1"/>
    </row>
    <row r="6" spans="1:6" ht="15.75">
      <c r="A6" s="23" t="s">
        <v>79</v>
      </c>
      <c r="B6" s="23"/>
      <c r="C6" s="23"/>
      <c r="D6" s="23"/>
      <c r="E6" s="23"/>
      <c r="F6" s="23"/>
    </row>
    <row r="7" spans="1:6" ht="63">
      <c r="A7" s="2" t="s">
        <v>78</v>
      </c>
      <c r="B7" s="3" t="s">
        <v>107</v>
      </c>
      <c r="C7" s="3" t="s">
        <v>131</v>
      </c>
      <c r="D7" s="2" t="s">
        <v>80</v>
      </c>
      <c r="E7" s="3" t="s">
        <v>132</v>
      </c>
      <c r="F7" s="2" t="s">
        <v>108</v>
      </c>
    </row>
    <row r="8" spans="1:6" ht="57">
      <c r="A8" s="16" t="s">
        <v>125</v>
      </c>
      <c r="B8" s="18">
        <v>486280</v>
      </c>
      <c r="C8" s="10">
        <v>106604.5</v>
      </c>
      <c r="D8" s="10">
        <f>IFERROR(C8/B8*100,0)</f>
        <v>21.922452085218396</v>
      </c>
      <c r="E8" s="17">
        <v>111328.8</v>
      </c>
      <c r="F8" s="11">
        <f>IFERROR(C8/E8*100,0)</f>
        <v>95.756443974964242</v>
      </c>
    </row>
    <row r="9" spans="1:6" ht="85.5">
      <c r="A9" s="16" t="s">
        <v>126</v>
      </c>
      <c r="B9" s="18">
        <v>7955.8</v>
      </c>
      <c r="C9" s="10">
        <v>0</v>
      </c>
      <c r="D9" s="10">
        <f t="shared" ref="D9:D13" si="0">IFERROR(C9/B9*100,0)</f>
        <v>0</v>
      </c>
      <c r="E9" s="17">
        <v>283.39999999999998</v>
      </c>
      <c r="F9" s="11">
        <f t="shared" ref="F9:F14" si="1">IFERROR(C9/E9*100,0)</f>
        <v>0</v>
      </c>
    </row>
    <row r="10" spans="1:6" ht="57">
      <c r="A10" s="16" t="s">
        <v>127</v>
      </c>
      <c r="B10" s="18">
        <v>88164.6</v>
      </c>
      <c r="C10" s="10">
        <v>22454.7</v>
      </c>
      <c r="D10" s="10">
        <f t="shared" si="0"/>
        <v>25.469065815531405</v>
      </c>
      <c r="E10" s="17">
        <v>20939.2</v>
      </c>
      <c r="F10" s="11">
        <f t="shared" si="1"/>
        <v>107.23762130358372</v>
      </c>
    </row>
    <row r="11" spans="1:6" ht="71.25">
      <c r="A11" s="16" t="s">
        <v>128</v>
      </c>
      <c r="B11" s="18">
        <v>35687.300000000003</v>
      </c>
      <c r="C11" s="10">
        <v>1380.8</v>
      </c>
      <c r="D11" s="10">
        <f t="shared" si="0"/>
        <v>3.8691635399708013</v>
      </c>
      <c r="E11" s="17">
        <v>700.5</v>
      </c>
      <c r="F11" s="11">
        <f t="shared" si="1"/>
        <v>197.11634546752319</v>
      </c>
    </row>
    <row r="12" spans="1:6" ht="78.75" customHeight="1">
      <c r="A12" s="16" t="s">
        <v>129</v>
      </c>
      <c r="B12" s="18">
        <v>15</v>
      </c>
      <c r="C12" s="10">
        <v>0</v>
      </c>
      <c r="D12" s="10">
        <f t="shared" si="0"/>
        <v>0</v>
      </c>
      <c r="E12" s="10">
        <v>0</v>
      </c>
      <c r="F12" s="11">
        <f>IFERROR(C12/E12*100,0)</f>
        <v>0</v>
      </c>
    </row>
    <row r="13" spans="1:6" s="19" customFormat="1" ht="78.75" customHeight="1">
      <c r="A13" s="16" t="s">
        <v>130</v>
      </c>
      <c r="B13" s="18">
        <v>0</v>
      </c>
      <c r="C13" s="10">
        <v>0</v>
      </c>
      <c r="D13" s="10">
        <f t="shared" si="0"/>
        <v>0</v>
      </c>
      <c r="E13" s="10">
        <v>1075.4000000000001</v>
      </c>
      <c r="F13" s="11">
        <f>IFERROR(C13/E13*100,0)</f>
        <v>0</v>
      </c>
    </row>
    <row r="14" spans="1:6" s="5" customFormat="1" ht="15.75">
      <c r="A14" s="13" t="s">
        <v>93</v>
      </c>
      <c r="B14" s="9">
        <f>SUM(B8:B13)</f>
        <v>618102.70000000007</v>
      </c>
      <c r="C14" s="9">
        <f>SUM(C8:C13)</f>
        <v>130440</v>
      </c>
      <c r="D14" s="10">
        <f>IFERROR(C14/B14*100,0)</f>
        <v>21.103289145962311</v>
      </c>
      <c r="E14" s="9">
        <f>SUM(E8:E13)</f>
        <v>134327.29999999999</v>
      </c>
      <c r="F14" s="9">
        <f t="shared" si="1"/>
        <v>97.106098313596718</v>
      </c>
    </row>
    <row r="15" spans="1:6">
      <c r="F15" s="6"/>
    </row>
    <row r="16" spans="1:6">
      <c r="F16" s="6"/>
    </row>
    <row r="17" spans="6:6">
      <c r="F17" s="6"/>
    </row>
    <row r="18" spans="6:6">
      <c r="F18" s="6"/>
    </row>
    <row r="19" spans="6:6">
      <c r="F19" s="6"/>
    </row>
    <row r="20" spans="6:6">
      <c r="F20" s="6"/>
    </row>
    <row r="21" spans="6:6">
      <c r="F21" s="6"/>
    </row>
    <row r="22" spans="6:6">
      <c r="F22" s="6"/>
    </row>
    <row r="23" spans="6:6">
      <c r="F23" s="6"/>
    </row>
    <row r="24" spans="6:6">
      <c r="F24" s="6"/>
    </row>
    <row r="25" spans="6:6">
      <c r="F25" s="6"/>
    </row>
    <row r="26" spans="6:6">
      <c r="F26" s="6"/>
    </row>
    <row r="27" spans="6:6">
      <c r="F27" s="6"/>
    </row>
    <row r="28" spans="6:6">
      <c r="F28" s="6"/>
    </row>
    <row r="29" spans="6:6">
      <c r="F29" s="6"/>
    </row>
    <row r="30" spans="6:6">
      <c r="F30" s="6"/>
    </row>
    <row r="31" spans="6:6">
      <c r="F31" s="6"/>
    </row>
    <row r="32" spans="6:6">
      <c r="F32" s="6"/>
    </row>
    <row r="33" spans="6:6">
      <c r="F33" s="6"/>
    </row>
    <row r="34" spans="6:6">
      <c r="F34" s="6"/>
    </row>
    <row r="35" spans="6:6">
      <c r="F35" s="6"/>
    </row>
    <row r="36" spans="6:6">
      <c r="F36" s="6"/>
    </row>
    <row r="37" spans="6:6">
      <c r="F37" s="6"/>
    </row>
    <row r="38" spans="6:6">
      <c r="F38" s="6"/>
    </row>
    <row r="39" spans="6:6">
      <c r="F39" s="6"/>
    </row>
    <row r="40" spans="6:6">
      <c r="F40" s="6"/>
    </row>
    <row r="41" spans="6:6">
      <c r="F41" s="6"/>
    </row>
    <row r="42" spans="6:6">
      <c r="F42" s="6"/>
    </row>
    <row r="43" spans="6:6">
      <c r="F43" s="6"/>
    </row>
    <row r="44" spans="6:6">
      <c r="F44" s="6"/>
    </row>
    <row r="45" spans="6:6">
      <c r="F45" s="6"/>
    </row>
    <row r="46" spans="6:6">
      <c r="F46" s="6"/>
    </row>
    <row r="47" spans="6:6">
      <c r="F47" s="6"/>
    </row>
    <row r="48" spans="6:6">
      <c r="F48" s="6"/>
    </row>
    <row r="49" spans="6:6">
      <c r="F49" s="6"/>
    </row>
    <row r="50" spans="6:6">
      <c r="F50" s="6"/>
    </row>
    <row r="51" spans="6:6">
      <c r="F51" s="6"/>
    </row>
    <row r="52" spans="6:6">
      <c r="F52" s="6"/>
    </row>
    <row r="53" spans="6:6">
      <c r="F53" s="6"/>
    </row>
    <row r="54" spans="6:6">
      <c r="F54" s="6"/>
    </row>
    <row r="55" spans="6:6">
      <c r="F55" s="6"/>
    </row>
    <row r="56" spans="6:6">
      <c r="F56" s="6"/>
    </row>
    <row r="57" spans="6:6">
      <c r="F57" s="6"/>
    </row>
    <row r="58" spans="6:6">
      <c r="F58" s="6"/>
    </row>
    <row r="59" spans="6:6">
      <c r="F59" s="6"/>
    </row>
    <row r="60" spans="6:6">
      <c r="F60" s="6"/>
    </row>
    <row r="61" spans="6:6">
      <c r="F61" s="6"/>
    </row>
    <row r="62" spans="6:6">
      <c r="F62" s="6"/>
    </row>
    <row r="63" spans="6:6">
      <c r="F63" s="6"/>
    </row>
    <row r="64" spans="6:6">
      <c r="F64" s="6"/>
    </row>
    <row r="65" spans="6:6">
      <c r="F65" s="6"/>
    </row>
    <row r="66" spans="6:6">
      <c r="F66" s="6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исполн.бюджета</vt:lpstr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2019-09-24T12:05:29Z</dcterms:modified>
</cp:coreProperties>
</file>