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Р" sheetId="1" r:id="rId1"/>
  </sheets>
  <definedNames/>
  <calcPr fullCalcOnLoad="1"/>
</workbook>
</file>

<file path=xl/sharedStrings.xml><?xml version="1.0" encoding="utf-8"?>
<sst xmlns="http://schemas.openxmlformats.org/spreadsheetml/2006/main" count="249" uniqueCount="214">
  <si>
    <t>Ремонтные работы по башне Рожновского</t>
  </si>
  <si>
    <t>7954500 500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</si>
  <si>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</si>
  <si>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</si>
  <si>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</si>
  <si>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</si>
  <si>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</si>
  <si>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</si>
  <si>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</si>
  <si>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</si>
  <si>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</si>
  <si>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</si>
  <si>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</si>
  <si>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</si>
  <si>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</si>
  <si>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</si>
  <si>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</si>
  <si>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</si>
  <si>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</si>
  <si>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</si>
  <si>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</si>
  <si>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</si>
  <si>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</si>
  <si>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</si>
  <si>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</si>
  <si>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</si>
  <si>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</si>
  <si>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</si>
  <si>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</si>
  <si>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Администрация МР</t>
  </si>
  <si>
    <t>Другие общегосударственные вопросы, в т.ч.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</si>
  <si>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</si>
  <si>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</si>
  <si>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</si>
  <si>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</si>
  <si>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</si>
  <si>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</si>
  <si>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0700</t>
  </si>
  <si>
    <t>ОБРАЗОВАНИЕ</t>
  </si>
  <si>
    <t>0701</t>
  </si>
  <si>
    <t>0702</t>
  </si>
  <si>
    <t>0707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</si>
  <si>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</si>
  <si>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</si>
  <si>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</si>
  <si>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</si>
  <si>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</si>
  <si>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</si>
  <si>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</si>
  <si>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</si>
  <si>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</si>
  <si>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</si>
  <si>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</si>
  <si>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</si>
  <si>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</si>
  <si>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</si>
  <si>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ИТОГО РАСХОДОВ</t>
  </si>
  <si>
    <t>0100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</si>
  <si>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</si>
  <si>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</si>
  <si>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</si>
  <si>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</si>
  <si>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</si>
  <si>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</si>
  <si>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</si>
  <si>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</si>
  <si>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</si>
  <si>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</si>
  <si>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</si>
  <si>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</si>
  <si>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</si>
  <si>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</si>
  <si>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</si>
  <si>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</si>
  <si>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</si>
  <si>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</si>
  <si>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</si>
  <si>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</si>
  <si>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</si>
  <si>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</si>
  <si>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</si>
  <si>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</si>
  <si>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</si>
  <si>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</si>
  <si>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НАЦИОНАЛЬНАЯ ОБОРОНА</t>
  </si>
  <si>
    <t>Госпошлина</t>
  </si>
  <si>
    <t>в том числе собственные доходы</t>
  </si>
  <si>
    <t xml:space="preserve">7952300 МЦП "Профилактика правонарушений в Ртищевском районе" на 2006-2010 годы
</t>
  </si>
  <si>
    <t>Другие вопросы в области культуры, в том числе:</t>
  </si>
  <si>
    <t>0200</t>
  </si>
  <si>
    <t>0203</t>
  </si>
  <si>
    <t>Компенсация части родит.платы за содержание ребенка в гос. и мун. образоват. учреждениях, реализация осн. общеобр. прогр за счет средств областного бюджета</t>
  </si>
  <si>
    <t>0409</t>
  </si>
  <si>
    <t>Мероприятия по землеустройству и землепользованию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</si>
  <si>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</si>
  <si>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</si>
  <si>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</si>
  <si>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</si>
  <si>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</si>
  <si>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</si>
  <si>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</si>
  <si>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</si>
  <si>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</si>
  <si>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</si>
  <si>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</si>
  <si>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</si>
  <si>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</si>
  <si>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</si>
  <si>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</si>
  <si>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</si>
  <si>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0</t>
  </si>
  <si>
    <t>Осуществление полномочий по подготовке проведения статистических переписей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</si>
  <si>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</si>
  <si>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</si>
  <si>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</si>
  <si>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</si>
  <si>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</si>
  <si>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 (219 + 218 коды)</t>
  </si>
  <si>
    <t>0314</t>
  </si>
  <si>
    <t>раздел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</si>
  <si>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</si>
  <si>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</si>
  <si>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</si>
  <si>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</si>
  <si>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</si>
  <si>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</si>
  <si>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 xml:space="preserve">Администрации МР на оплату испол. листа о взыскании в порядке субсидиарной ответственности задолженности по договору поручительства 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</si>
  <si>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</si>
  <si>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</si>
  <si>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</si>
  <si>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7955700</t>
  </si>
  <si>
    <t>МЦП "Профилактика терроризма и экстремизма в Ртищевском районе на 2013 г.г."</t>
  </si>
  <si>
    <t>5220611</t>
  </si>
  <si>
    <t>МЦП "Ремонт автомобильных дорог и искусственных сооружений на них в границах города и сельских поселений Ртищевского муниципального района Саратовской области "</t>
  </si>
  <si>
    <t>7953100</t>
  </si>
  <si>
    <t>Исполнение полномочий по соглашениям по дорожной деятельности в отношении автомобильных дорог местного значения в границах поселений (дороги), в том числе: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</si>
  <si>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</si>
  <si>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</si>
  <si>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Исполнение полномочий по соглашениям на организацию в границах поселений тепло-водоснабжения, водоотведения, снабжения населения топливом (убытки), в том числе: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</si>
  <si>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</si>
  <si>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</si>
  <si>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</si>
  <si>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</si>
  <si>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</si>
  <si>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</si>
  <si>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Молодежная политика и оздоровление детей, в том числе:</t>
  </si>
  <si>
    <t>Предоставление гражданам субсидий на оплату жилого помещения и коммунальных услуг за счет средств областного бюджета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</si>
  <si>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</si>
  <si>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</si>
  <si>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</si>
  <si>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</si>
  <si>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</t>
  </si>
  <si>
    <t>0107</t>
  </si>
  <si>
    <t>Проведение выборов в представительные органы мунципального образования</t>
  </si>
  <si>
    <t>0920300 500</t>
  </si>
  <si>
    <t>Субсидии на государственную поддержку малого предпринимательства, включая крестьянские (фермерские) хозяйства</t>
  </si>
  <si>
    <t>Другие вопросы в области национальной экономики, в том числе:</t>
  </si>
  <si>
    <t>3450100</t>
  </si>
  <si>
    <t>Иные межбюджетные трансферты из областного бюджета (комплект книж.фондов)</t>
  </si>
  <si>
    <t>0103 9110200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</si>
  <si>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</si>
  <si>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</si>
  <si>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</si>
  <si>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9414100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</si>
  <si>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</si>
  <si>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</si>
  <si>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</si>
  <si>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0203 0105118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</si>
  <si>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за счет средств областного дорожного фонда</t>
  </si>
  <si>
    <t>5207610</t>
  </si>
  <si>
    <t>Подпрограмма "Ремонт автомобильных дорог и искусственных сооружений на них в границах городских и сельских поселений"</t>
  </si>
  <si>
    <t>7530000</t>
  </si>
  <si>
    <t>9510100</t>
  </si>
  <si>
    <t>7230000</t>
  </si>
  <si>
    <t>в том числе Мероприятия по приобретению материальных ценностей(приобретение инвентаря для детского сада)</t>
  </si>
  <si>
    <t>Доплаты к пенсиям муниципальных служащих</t>
  </si>
  <si>
    <t>5107310  1003</t>
  </si>
  <si>
    <t>1401  5107290</t>
  </si>
  <si>
    <t>5107350   1004</t>
  </si>
  <si>
    <t>Прочие межбюджетные трансферты из бюджета муниципального района бюджетам поселений</t>
  </si>
  <si>
    <t>1401  9819100</t>
  </si>
  <si>
    <t>1403  9829200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</si>
  <si>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</si>
  <si>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</si>
  <si>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</si>
  <si>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</si>
  <si>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 (дополнит. площади)</t>
  </si>
  <si>
    <t xml:space="preserve"> Возмещение расходов на оплату жилого помещения и коммунальных услуг отдельным категориям граждан, проживающим и работающим в сельской местности, рабочих поселках</t>
  </si>
  <si>
    <t>9960000  1003</t>
  </si>
  <si>
    <t>Подпрограмма "Модернизация  объектов коммунальной инфраструктуры"</t>
  </si>
  <si>
    <t>Расходы на судебные издержки и исполнение судебных решений (Фин.управление)</t>
  </si>
  <si>
    <t>9148500</t>
  </si>
  <si>
    <t>Акцизы на нефтепродукты</t>
  </si>
  <si>
    <t>9414200</t>
  </si>
  <si>
    <t>Обеспечение надежности и безопасности движения по автомобильным дорогам муниципального значения" (нанесение дорожной разметки)</t>
  </si>
  <si>
    <t>7510301</t>
  </si>
  <si>
    <t>7411003</t>
  </si>
  <si>
    <t>Погашение кредиторской задолженности по формированию схемы теплоснабжения</t>
  </si>
  <si>
    <t>7230701</t>
  </si>
  <si>
    <t>Техническое обслуживание системы газораспределения и газопотребления</t>
  </si>
  <si>
    <t>7230702</t>
  </si>
  <si>
    <t>Водозабор г. Ртищево</t>
  </si>
  <si>
    <t>Подпрограмма "Обеспечение жилыми помещениями молодых семей"</t>
  </si>
  <si>
    <t>7210000</t>
  </si>
  <si>
    <t>план на 6 месяцев</t>
  </si>
  <si>
    <t>% к плану 6 месяцев</t>
  </si>
  <si>
    <t>0701  9950100.9950200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</si>
  <si>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</si>
  <si>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</si>
  <si>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</si>
  <si>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</si>
  <si>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 xml:space="preserve">Отчет об исполнении бюджета Ртищевского муниципального района
за 1 полугодие 2014 года
</t>
  </si>
  <si>
    <t>Верно: и.о. начальника отдела делопроизводства администрации муниципального района                                                                С.Г. Бондаренко</t>
  </si>
  <si>
    <t xml:space="preserve">          Приложение № 1
к распоряжению администрации  Ртищевского муниципального района
от  18 июля 2014 года №459-р
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</si>
</sst>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41">
    <font>
      <sz val="10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vertical="top" wrapText="1"/>
    </xf>
    <xf numFmtId="177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177" fontId="1" fillId="33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177" fontId="3" fillId="33" borderId="10" xfId="0" applyNumberFormat="1" applyFont="1" applyFill="1" applyBorder="1" applyAlignment="1">
      <alignment horizontal="left" vertical="top" wrapText="1"/>
    </xf>
    <xf numFmtId="9" fontId="3" fillId="33" borderId="1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left" vertical="top" wrapText="1"/>
    </xf>
    <xf numFmtId="0" fontId="1" fillId="33" borderId="11" xfId="54" applyNumberFormat="1" applyFont="1" applyFill="1" applyBorder="1" applyAlignment="1" applyProtection="1">
      <alignment horizontal="left" vertical="center" wrapText="1"/>
      <protection hidden="1"/>
    </xf>
    <xf numFmtId="49" fontId="1" fillId="33" borderId="12" xfId="54" applyNumberFormat="1" applyFont="1" applyFill="1" applyBorder="1" applyAlignment="1" applyProtection="1">
      <alignment horizontal="left" vertical="center" wrapText="1"/>
      <protection hidden="1"/>
    </xf>
    <xf numFmtId="177" fontId="1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top" wrapText="1"/>
    </xf>
    <xf numFmtId="9" fontId="1" fillId="0" borderId="13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177" fontId="2" fillId="33" borderId="10" xfId="0" applyNumberFormat="1" applyFont="1" applyFill="1" applyBorder="1" applyAlignment="1">
      <alignment horizontal="left" vertical="top" wrapText="1"/>
    </xf>
    <xf numFmtId="9" fontId="4" fillId="0" borderId="13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9" fontId="4" fillId="0" borderId="0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center" wrapText="1"/>
    </xf>
    <xf numFmtId="187" fontId="3" fillId="33" borderId="10" xfId="52" applyNumberFormat="1" applyFont="1" applyFill="1" applyBorder="1" applyAlignment="1" applyProtection="1">
      <alignment vertical="center" wrapText="1"/>
      <protection hidden="1"/>
    </xf>
    <xf numFmtId="49" fontId="3" fillId="33" borderId="10" xfId="52" applyNumberFormat="1" applyFont="1" applyFill="1" applyBorder="1" applyAlignment="1" applyProtection="1">
      <alignment vertical="center" wrapText="1"/>
      <protection hidden="1"/>
    </xf>
    <xf numFmtId="177" fontId="3" fillId="33" borderId="10" xfId="0" applyNumberFormat="1" applyFont="1" applyFill="1" applyBorder="1" applyAlignment="1">
      <alignment horizontal="left" vertical="center" wrapText="1"/>
    </xf>
    <xf numFmtId="9" fontId="3" fillId="0" borderId="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187" fontId="2" fillId="33" borderId="10" xfId="52" applyNumberFormat="1" applyFont="1" applyFill="1" applyBorder="1" applyAlignment="1" applyProtection="1">
      <alignment wrapText="1"/>
      <protection hidden="1"/>
    </xf>
    <xf numFmtId="49" fontId="2" fillId="33" borderId="10" xfId="52" applyNumberFormat="1" applyFont="1" applyFill="1" applyBorder="1" applyAlignment="1" applyProtection="1">
      <alignment wrapText="1"/>
      <protection hidden="1"/>
    </xf>
    <xf numFmtId="177" fontId="2" fillId="33" borderId="10" xfId="0" applyNumberFormat="1" applyFont="1" applyFill="1" applyBorder="1" applyAlignment="1">
      <alignment horizontal="left" vertical="center" wrapText="1"/>
    </xf>
    <xf numFmtId="9" fontId="4" fillId="0" borderId="0" xfId="0" applyNumberFormat="1" applyFont="1" applyFill="1" applyBorder="1" applyAlignment="1">
      <alignment horizontal="left" vertical="center" wrapText="1"/>
    </xf>
    <xf numFmtId="187" fontId="2" fillId="33" borderId="10" xfId="52" applyNumberFormat="1" applyFont="1" applyFill="1" applyBorder="1" applyAlignment="1" applyProtection="1">
      <alignment vertical="center" wrapText="1"/>
      <protection hidden="1"/>
    </xf>
    <xf numFmtId="49" fontId="2" fillId="33" borderId="10" xfId="52" applyNumberFormat="1" applyFont="1" applyFill="1" applyBorder="1" applyAlignment="1" applyProtection="1">
      <alignment vertical="center" wrapText="1"/>
      <protection hidden="1"/>
    </xf>
    <xf numFmtId="9" fontId="1" fillId="0" borderId="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192" fontId="3" fillId="33" borderId="0" xfId="0" applyNumberFormat="1" applyFont="1" applyFill="1" applyAlignment="1">
      <alignment horizontal="center" vertical="center"/>
    </xf>
    <xf numFmtId="177" fontId="3" fillId="33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77" fontId="3" fillId="33" borderId="10" xfId="0" applyNumberFormat="1" applyFont="1" applyFill="1" applyBorder="1" applyAlignment="1">
      <alignment horizontal="left" vertical="center"/>
    </xf>
    <xf numFmtId="177" fontId="3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 wrapText="1"/>
    </xf>
    <xf numFmtId="0" fontId="1" fillId="33" borderId="10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49" fontId="1" fillId="33" borderId="17" xfId="0" applyNumberFormat="1" applyFont="1" applyFill="1" applyBorder="1" applyAlignment="1">
      <alignment horizontal="center" vertical="top" wrapText="1"/>
    </xf>
    <xf numFmtId="49" fontId="1" fillId="33" borderId="18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wrapText="1"/>
    </xf>
    <xf numFmtId="177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/>
    </xf>
    <xf numFmtId="0" fontId="3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49"/>
  <sheetViews>
    <sheetView tabSelected="1" workbookViewId="0" topLeftCell="A110">
      <selection activeCell="E5" sqref="E5"/>
    </sheetView>
  </sheetViews>
  <sheetFormatPr defaultColWidth="9.140625" defaultRowHeight="12.75"/>
  <cols>
    <col min="1" max="1" width="6.57421875" style="46" customWidth="1"/>
    <col min="2" max="2" width="75.28125" style="46" customWidth="1"/>
    <col min="3" max="3" width="11.28125" style="47" hidden="1" customWidth="1"/>
    <col min="4" max="4" width="18.28125" style="46" customWidth="1"/>
    <col min="5" max="5" width="17.57421875" style="46" customWidth="1"/>
    <col min="6" max="6" width="13.8515625" style="46" customWidth="1"/>
    <col min="7" max="7" width="13.8515625" style="50" customWidth="1"/>
    <col min="8" max="8" width="12.57421875" style="50" customWidth="1"/>
    <col min="9" max="9" width="12.57421875" style="51" customWidth="1"/>
    <col min="10" max="10" width="14.57421875" style="51" customWidth="1"/>
    <col min="11" max="11" width="7.140625" style="51" customWidth="1"/>
    <col min="12" max="12" width="17.57421875" style="51" customWidth="1"/>
    <col min="13" max="16384" width="9.140625" style="51" customWidth="1"/>
  </cols>
  <sheetData>
    <row r="1" spans="4:8" ht="75.75" customHeight="1">
      <c r="D1" s="66" t="s">
        <v>213</v>
      </c>
      <c r="E1" s="66"/>
      <c r="F1" s="66"/>
      <c r="G1" s="66"/>
      <c r="H1" s="66"/>
    </row>
    <row r="2" spans="1:9" ht="60" customHeight="1">
      <c r="A2" s="77" t="s">
        <v>211</v>
      </c>
      <c r="B2" s="77"/>
      <c r="C2" s="77"/>
      <c r="D2" s="77"/>
      <c r="E2" s="77"/>
      <c r="F2" s="77"/>
      <c r="G2" s="77"/>
      <c r="H2" s="77"/>
      <c r="I2" s="55"/>
    </row>
    <row r="3" spans="1:9" ht="12.75" customHeight="1">
      <c r="A3" s="79"/>
      <c r="B3" s="67" t="s">
        <v>2</v>
      </c>
      <c r="C3" s="71" t="s">
        <v>120</v>
      </c>
      <c r="D3" s="73" t="s">
        <v>3</v>
      </c>
      <c r="E3" s="74" t="s">
        <v>204</v>
      </c>
      <c r="F3" s="73" t="s">
        <v>4</v>
      </c>
      <c r="G3" s="76" t="s">
        <v>5</v>
      </c>
      <c r="H3" s="74" t="s">
        <v>205</v>
      </c>
      <c r="I3" s="8"/>
    </row>
    <row r="4" spans="1:9" ht="21" customHeight="1">
      <c r="A4" s="79"/>
      <c r="B4" s="67"/>
      <c r="C4" s="72"/>
      <c r="D4" s="73"/>
      <c r="E4" s="75"/>
      <c r="F4" s="73"/>
      <c r="G4" s="76"/>
      <c r="H4" s="75"/>
      <c r="I4" s="8"/>
    </row>
    <row r="5" spans="1:9" ht="15" customHeight="1">
      <c r="A5" s="56"/>
      <c r="B5" s="9" t="s">
        <v>69</v>
      </c>
      <c r="C5" s="10"/>
      <c r="D5" s="11">
        <f>D6+D7+D8+D9+D10+D11+D12+D13+D14+D15+D16+D17+D18+D19+D20+D21+D22+D24</f>
        <v>139290.7</v>
      </c>
      <c r="E5" s="11">
        <f>E6+E7+E8+E9+E10+E11+E12+E13+E14+E15+E16+E17+E18+E19+E20+E21+E22+E24</f>
        <v>68817</v>
      </c>
      <c r="F5" s="11">
        <f>F6+F7+F8+F9+F10+F11+F12+F13+F14+F15+F16+F17+F18+F19+F20+F21+F22+F24</f>
        <v>70892.09999999999</v>
      </c>
      <c r="G5" s="12">
        <f>F5/D5</f>
        <v>0.5089507052516786</v>
      </c>
      <c r="H5" s="12">
        <f>F5/E5</f>
        <v>1.03015388639435</v>
      </c>
      <c r="I5" s="13"/>
    </row>
    <row r="6" spans="1:9" ht="15.75">
      <c r="A6" s="56"/>
      <c r="B6" s="9" t="s">
        <v>6</v>
      </c>
      <c r="C6" s="10"/>
      <c r="D6" s="11">
        <v>98630</v>
      </c>
      <c r="E6" s="11">
        <v>46500</v>
      </c>
      <c r="F6" s="11">
        <v>46310.1</v>
      </c>
      <c r="G6" s="12">
        <f aca="true" t="shared" si="0" ref="G6:G34">F6/D6</f>
        <v>0.46953361046334785</v>
      </c>
      <c r="H6" s="12">
        <f aca="true" t="shared" si="1" ref="H6:H34">F6/E6</f>
        <v>0.995916129032258</v>
      </c>
      <c r="I6" s="13"/>
    </row>
    <row r="7" spans="1:9" ht="15.75">
      <c r="A7" s="56"/>
      <c r="B7" s="9" t="s">
        <v>7</v>
      </c>
      <c r="C7" s="10"/>
      <c r="D7" s="11">
        <v>19000</v>
      </c>
      <c r="E7" s="11">
        <v>8700</v>
      </c>
      <c r="F7" s="11">
        <v>9582.2</v>
      </c>
      <c r="G7" s="12">
        <f t="shared" si="0"/>
        <v>0.5043263157894737</v>
      </c>
      <c r="H7" s="12">
        <f t="shared" si="1"/>
        <v>1.1014022988505747</v>
      </c>
      <c r="I7" s="13"/>
    </row>
    <row r="8" spans="1:9" ht="15.75">
      <c r="A8" s="56"/>
      <c r="B8" s="9" t="s">
        <v>8</v>
      </c>
      <c r="C8" s="10"/>
      <c r="D8" s="11">
        <v>2400</v>
      </c>
      <c r="E8" s="11">
        <v>1558</v>
      </c>
      <c r="F8" s="11">
        <v>1729.6</v>
      </c>
      <c r="G8" s="12">
        <f t="shared" si="0"/>
        <v>0.7206666666666667</v>
      </c>
      <c r="H8" s="12">
        <f t="shared" si="1"/>
        <v>1.1101412066752245</v>
      </c>
      <c r="I8" s="13"/>
    </row>
    <row r="9" spans="1:9" ht="15.75">
      <c r="A9" s="56"/>
      <c r="B9" s="9" t="s">
        <v>9</v>
      </c>
      <c r="C9" s="10"/>
      <c r="D9" s="11">
        <v>0</v>
      </c>
      <c r="E9" s="11">
        <v>0</v>
      </c>
      <c r="F9" s="11">
        <v>0</v>
      </c>
      <c r="G9" s="12">
        <v>0</v>
      </c>
      <c r="H9" s="12">
        <v>0</v>
      </c>
      <c r="I9" s="13"/>
    </row>
    <row r="10" spans="1:9" ht="15.75">
      <c r="A10" s="56"/>
      <c r="B10" s="9" t="s">
        <v>192</v>
      </c>
      <c r="C10" s="10"/>
      <c r="D10" s="11">
        <v>3607.4</v>
      </c>
      <c r="E10" s="11">
        <v>1800</v>
      </c>
      <c r="F10" s="11">
        <v>2103.2</v>
      </c>
      <c r="G10" s="12">
        <f t="shared" si="0"/>
        <v>0.5830237844430891</v>
      </c>
      <c r="H10" s="12">
        <f t="shared" si="1"/>
        <v>1.1684444444444444</v>
      </c>
      <c r="I10" s="13"/>
    </row>
    <row r="11" spans="1:9" ht="15.75">
      <c r="A11" s="56"/>
      <c r="B11" s="9" t="s">
        <v>10</v>
      </c>
      <c r="C11" s="10"/>
      <c r="D11" s="11">
        <v>0</v>
      </c>
      <c r="E11" s="11">
        <v>0</v>
      </c>
      <c r="F11" s="11">
        <v>0</v>
      </c>
      <c r="G11" s="12">
        <v>0</v>
      </c>
      <c r="H11" s="12">
        <v>0</v>
      </c>
      <c r="I11" s="13"/>
    </row>
    <row r="12" spans="1:9" ht="15.75">
      <c r="A12" s="56"/>
      <c r="B12" s="9" t="s">
        <v>85</v>
      </c>
      <c r="C12" s="10"/>
      <c r="D12" s="11">
        <v>2240</v>
      </c>
      <c r="E12" s="11">
        <v>1020</v>
      </c>
      <c r="F12" s="11">
        <v>1419.7</v>
      </c>
      <c r="G12" s="12">
        <f t="shared" si="0"/>
        <v>0.6337946428571429</v>
      </c>
      <c r="H12" s="12">
        <f t="shared" si="1"/>
        <v>1.3918627450980392</v>
      </c>
      <c r="I12" s="13"/>
    </row>
    <row r="13" spans="1:9" ht="15.75">
      <c r="A13" s="56"/>
      <c r="B13" s="9" t="s">
        <v>11</v>
      </c>
      <c r="C13" s="10"/>
      <c r="D13" s="11">
        <v>0</v>
      </c>
      <c r="E13" s="11">
        <v>0</v>
      </c>
      <c r="F13" s="11">
        <v>0</v>
      </c>
      <c r="G13" s="12">
        <v>0</v>
      </c>
      <c r="H13" s="12">
        <v>0</v>
      </c>
      <c r="I13" s="13"/>
    </row>
    <row r="14" spans="1:9" ht="15.75">
      <c r="A14" s="56"/>
      <c r="B14" s="9" t="s">
        <v>12</v>
      </c>
      <c r="C14" s="10"/>
      <c r="D14" s="11">
        <v>2807.5</v>
      </c>
      <c r="E14" s="11">
        <v>1407.5</v>
      </c>
      <c r="F14" s="11">
        <v>1630.4</v>
      </c>
      <c r="G14" s="12">
        <f t="shared" si="0"/>
        <v>0.5807301869991096</v>
      </c>
      <c r="H14" s="12">
        <f t="shared" si="1"/>
        <v>1.1583658969804618</v>
      </c>
      <c r="I14" s="13"/>
    </row>
    <row r="15" spans="1:9" ht="15.75">
      <c r="A15" s="56"/>
      <c r="B15" s="9" t="s">
        <v>13</v>
      </c>
      <c r="C15" s="10"/>
      <c r="D15" s="11">
        <v>728.5</v>
      </c>
      <c r="E15" s="11">
        <v>300</v>
      </c>
      <c r="F15" s="11">
        <v>373.5</v>
      </c>
      <c r="G15" s="12">
        <f t="shared" si="0"/>
        <v>0.5126973232669869</v>
      </c>
      <c r="H15" s="12">
        <f t="shared" si="1"/>
        <v>1.245</v>
      </c>
      <c r="I15" s="13"/>
    </row>
    <row r="16" spans="1:9" ht="15.75">
      <c r="A16" s="56"/>
      <c r="B16" s="9" t="s">
        <v>14</v>
      </c>
      <c r="C16" s="10"/>
      <c r="D16" s="11">
        <v>50</v>
      </c>
      <c r="E16" s="11">
        <v>50</v>
      </c>
      <c r="F16" s="11">
        <v>50.3</v>
      </c>
      <c r="G16" s="12">
        <v>0</v>
      </c>
      <c r="H16" s="12">
        <v>0</v>
      </c>
      <c r="I16" s="13"/>
    </row>
    <row r="17" spans="1:9" ht="15.75">
      <c r="A17" s="56"/>
      <c r="B17" s="9" t="s">
        <v>15</v>
      </c>
      <c r="C17" s="10"/>
      <c r="D17" s="11">
        <v>0</v>
      </c>
      <c r="E17" s="11">
        <v>0</v>
      </c>
      <c r="F17" s="11">
        <v>0</v>
      </c>
      <c r="G17" s="12">
        <v>0</v>
      </c>
      <c r="H17" s="12">
        <v>0</v>
      </c>
      <c r="I17" s="13"/>
    </row>
    <row r="18" spans="1:9" ht="15.75">
      <c r="A18" s="56"/>
      <c r="B18" s="9" t="s">
        <v>16</v>
      </c>
      <c r="C18" s="10"/>
      <c r="D18" s="11">
        <v>810</v>
      </c>
      <c r="E18" s="11">
        <v>380</v>
      </c>
      <c r="F18" s="11">
        <v>377.7</v>
      </c>
      <c r="G18" s="12">
        <f t="shared" si="0"/>
        <v>0.46629629629629626</v>
      </c>
      <c r="H18" s="12">
        <f t="shared" si="1"/>
        <v>0.9939473684210526</v>
      </c>
      <c r="I18" s="13"/>
    </row>
    <row r="19" spans="1:9" ht="15.75">
      <c r="A19" s="56"/>
      <c r="B19" s="9"/>
      <c r="C19" s="10"/>
      <c r="D19" s="11">
        <v>0</v>
      </c>
      <c r="E19" s="11">
        <v>0</v>
      </c>
      <c r="F19" s="11"/>
      <c r="G19" s="12">
        <v>0</v>
      </c>
      <c r="H19" s="12">
        <v>0</v>
      </c>
      <c r="I19" s="13"/>
    </row>
    <row r="20" spans="1:9" ht="15.75">
      <c r="A20" s="56"/>
      <c r="B20" s="9" t="s">
        <v>17</v>
      </c>
      <c r="C20" s="10"/>
      <c r="D20" s="11">
        <v>172.5</v>
      </c>
      <c r="E20" s="11">
        <v>172.5</v>
      </c>
      <c r="F20" s="11">
        <v>342.2</v>
      </c>
      <c r="G20" s="12">
        <v>0</v>
      </c>
      <c r="H20" s="12">
        <v>0</v>
      </c>
      <c r="I20" s="13"/>
    </row>
    <row r="21" spans="1:9" ht="15.75">
      <c r="A21" s="56"/>
      <c r="B21" s="9" t="s">
        <v>18</v>
      </c>
      <c r="C21" s="10"/>
      <c r="D21" s="11">
        <v>6914.1</v>
      </c>
      <c r="E21" s="11">
        <v>5950</v>
      </c>
      <c r="F21" s="11">
        <v>5912.5</v>
      </c>
      <c r="G21" s="12">
        <f t="shared" si="0"/>
        <v>0.8551366049088095</v>
      </c>
      <c r="H21" s="12">
        <f t="shared" si="1"/>
        <v>0.9936974789915967</v>
      </c>
      <c r="I21" s="13"/>
    </row>
    <row r="22" spans="1:9" ht="15.75">
      <c r="A22" s="56"/>
      <c r="B22" s="9" t="s">
        <v>19</v>
      </c>
      <c r="C22" s="10"/>
      <c r="D22" s="11">
        <v>1930.7</v>
      </c>
      <c r="E22" s="11">
        <v>979</v>
      </c>
      <c r="F22" s="11">
        <v>1060.7</v>
      </c>
      <c r="G22" s="12">
        <f t="shared" si="0"/>
        <v>0.549386232972497</v>
      </c>
      <c r="H22" s="12">
        <f t="shared" si="1"/>
        <v>1.0834525025536261</v>
      </c>
      <c r="I22" s="13"/>
    </row>
    <row r="23" spans="1:9" ht="15.75">
      <c r="A23" s="56"/>
      <c r="B23" s="9" t="s">
        <v>20</v>
      </c>
      <c r="C23" s="10"/>
      <c r="D23" s="11">
        <v>852.8</v>
      </c>
      <c r="E23" s="11">
        <v>422</v>
      </c>
      <c r="F23" s="11">
        <v>334.4</v>
      </c>
      <c r="G23" s="12">
        <f t="shared" si="0"/>
        <v>0.3921200750469043</v>
      </c>
      <c r="H23" s="12">
        <f t="shared" si="1"/>
        <v>0.7924170616113744</v>
      </c>
      <c r="I23" s="13"/>
    </row>
    <row r="24" spans="1:9" ht="15.75">
      <c r="A24" s="56"/>
      <c r="B24" s="9" t="s">
        <v>21</v>
      </c>
      <c r="C24" s="10"/>
      <c r="D24" s="11">
        <v>0</v>
      </c>
      <c r="E24" s="11">
        <v>0</v>
      </c>
      <c r="F24" s="11">
        <v>0</v>
      </c>
      <c r="G24" s="12">
        <v>0</v>
      </c>
      <c r="H24" s="12">
        <v>0</v>
      </c>
      <c r="I24" s="13"/>
    </row>
    <row r="25" spans="1:9" ht="15.75">
      <c r="A25" s="56"/>
      <c r="B25" s="2" t="s">
        <v>68</v>
      </c>
      <c r="C25" s="3"/>
      <c r="D25" s="11">
        <f>D26+D27+D28+D29+D30+D31+D32</f>
        <v>479254.1</v>
      </c>
      <c r="E25" s="11">
        <f>E26+E27+E28+E29+E30+E31+E32</f>
        <v>245077.3</v>
      </c>
      <c r="F25" s="11">
        <f>F26+F27+F28+F29+F30+F31+F32</f>
        <v>237732.19999999998</v>
      </c>
      <c r="G25" s="12">
        <f t="shared" si="0"/>
        <v>0.4960462518734842</v>
      </c>
      <c r="H25" s="12">
        <f t="shared" si="1"/>
        <v>0.9700294560124499</v>
      </c>
      <c r="I25" s="13"/>
    </row>
    <row r="26" spans="1:9" ht="15.75">
      <c r="A26" s="56"/>
      <c r="B26" s="9" t="s">
        <v>22</v>
      </c>
      <c r="C26" s="10"/>
      <c r="D26" s="11">
        <v>108376.4</v>
      </c>
      <c r="E26" s="11">
        <v>54188.2</v>
      </c>
      <c r="F26" s="11">
        <v>60284.3</v>
      </c>
      <c r="G26" s="12">
        <f t="shared" si="0"/>
        <v>0.55624933103517</v>
      </c>
      <c r="H26" s="12">
        <f t="shared" si="1"/>
        <v>1.11249866207034</v>
      </c>
      <c r="I26" s="13"/>
    </row>
    <row r="27" spans="1:9" ht="15.75">
      <c r="A27" s="56"/>
      <c r="B27" s="9" t="s">
        <v>23</v>
      </c>
      <c r="C27" s="10"/>
      <c r="D27" s="11">
        <v>350058.4</v>
      </c>
      <c r="E27" s="11">
        <v>177487.9</v>
      </c>
      <c r="F27" s="11">
        <v>171628.5</v>
      </c>
      <c r="G27" s="12">
        <f t="shared" si="0"/>
        <v>0.49028533524691875</v>
      </c>
      <c r="H27" s="12">
        <f t="shared" si="1"/>
        <v>0.966987045314075</v>
      </c>
      <c r="I27" s="13"/>
    </row>
    <row r="28" spans="1:9" ht="15.75">
      <c r="A28" s="56"/>
      <c r="B28" s="9" t="s">
        <v>24</v>
      </c>
      <c r="C28" s="10"/>
      <c r="D28" s="11">
        <v>6858</v>
      </c>
      <c r="E28" s="11">
        <v>5900</v>
      </c>
      <c r="F28" s="11">
        <v>0</v>
      </c>
      <c r="G28" s="12">
        <f t="shared" si="0"/>
        <v>0</v>
      </c>
      <c r="H28" s="12">
        <f t="shared" si="1"/>
        <v>0</v>
      </c>
      <c r="I28" s="13"/>
    </row>
    <row r="29" spans="1:9" ht="38.25" customHeight="1">
      <c r="A29" s="56"/>
      <c r="B29" s="9" t="s">
        <v>158</v>
      </c>
      <c r="C29" s="10"/>
      <c r="D29" s="11">
        <v>7.6</v>
      </c>
      <c r="E29" s="11">
        <v>7.6</v>
      </c>
      <c r="F29" s="11">
        <v>0</v>
      </c>
      <c r="G29" s="12">
        <f t="shared" si="0"/>
        <v>0</v>
      </c>
      <c r="H29" s="12">
        <f t="shared" si="1"/>
        <v>0</v>
      </c>
      <c r="I29" s="13"/>
    </row>
    <row r="30" spans="1:9" ht="44.25" customHeight="1">
      <c r="A30" s="56"/>
      <c r="B30" s="2" t="s">
        <v>112</v>
      </c>
      <c r="C30" s="3"/>
      <c r="D30" s="11">
        <v>13920.1</v>
      </c>
      <c r="E30" s="11">
        <v>7460</v>
      </c>
      <c r="F30" s="11">
        <v>6006.6</v>
      </c>
      <c r="G30" s="12">
        <f t="shared" si="0"/>
        <v>0.4315055207936725</v>
      </c>
      <c r="H30" s="12">
        <f t="shared" si="1"/>
        <v>0.8051742627345845</v>
      </c>
      <c r="I30" s="13"/>
    </row>
    <row r="31" spans="1:9" ht="29.25" customHeight="1">
      <c r="A31" s="56"/>
      <c r="B31" s="9" t="s">
        <v>25</v>
      </c>
      <c r="C31" s="10"/>
      <c r="D31" s="11">
        <v>250</v>
      </c>
      <c r="E31" s="11">
        <v>250</v>
      </c>
      <c r="F31" s="11">
        <v>252.9</v>
      </c>
      <c r="G31" s="12">
        <v>0</v>
      </c>
      <c r="H31" s="12">
        <v>0</v>
      </c>
      <c r="I31" s="13"/>
    </row>
    <row r="32" spans="1:9" ht="37.5" customHeight="1" thickBot="1">
      <c r="A32" s="56"/>
      <c r="B32" s="14" t="s">
        <v>117</v>
      </c>
      <c r="C32" s="15"/>
      <c r="D32" s="11">
        <v>-216.4</v>
      </c>
      <c r="E32" s="11">
        <v>-216.4</v>
      </c>
      <c r="F32" s="11">
        <v>-440.1</v>
      </c>
      <c r="G32" s="12">
        <f t="shared" si="0"/>
        <v>2.0337338262476896</v>
      </c>
      <c r="H32" s="12">
        <f t="shared" si="1"/>
        <v>2.0337338262476896</v>
      </c>
      <c r="I32" s="13"/>
    </row>
    <row r="33" spans="1:9" ht="15.75">
      <c r="A33" s="56"/>
      <c r="B33" s="9" t="s">
        <v>26</v>
      </c>
      <c r="C33" s="10"/>
      <c r="D33" s="11">
        <f>D5+D25</f>
        <v>618544.8</v>
      </c>
      <c r="E33" s="11">
        <f>E5+E25</f>
        <v>313894.3</v>
      </c>
      <c r="F33" s="11">
        <f>F5+F25</f>
        <v>308624.3</v>
      </c>
      <c r="G33" s="12">
        <f t="shared" si="0"/>
        <v>0.4989522181740109</v>
      </c>
      <c r="H33" s="12">
        <f t="shared" si="1"/>
        <v>0.9832109088951281</v>
      </c>
      <c r="I33" s="13"/>
    </row>
    <row r="34" spans="1:9" ht="15.75">
      <c r="A34" s="56"/>
      <c r="B34" s="9" t="s">
        <v>86</v>
      </c>
      <c r="C34" s="10"/>
      <c r="D34" s="11">
        <f>D5</f>
        <v>139290.7</v>
      </c>
      <c r="E34" s="11">
        <f>E5</f>
        <v>68817</v>
      </c>
      <c r="F34" s="11">
        <f>F5</f>
        <v>70892.09999999999</v>
      </c>
      <c r="G34" s="12">
        <f t="shared" si="0"/>
        <v>0.5089507052516786</v>
      </c>
      <c r="H34" s="12">
        <f t="shared" si="1"/>
        <v>1.03015388639435</v>
      </c>
      <c r="I34" s="13"/>
    </row>
    <row r="35" spans="1:9" ht="15.75">
      <c r="A35" s="68"/>
      <c r="B35" s="69"/>
      <c r="C35" s="69"/>
      <c r="D35" s="69"/>
      <c r="E35" s="69"/>
      <c r="F35" s="69"/>
      <c r="G35" s="69"/>
      <c r="H35" s="70"/>
      <c r="I35" s="57"/>
    </row>
    <row r="36" spans="1:9" ht="15" customHeight="1">
      <c r="A36" s="73" t="s">
        <v>119</v>
      </c>
      <c r="B36" s="73" t="s">
        <v>27</v>
      </c>
      <c r="C36" s="71" t="s">
        <v>120</v>
      </c>
      <c r="D36" s="78" t="s">
        <v>3</v>
      </c>
      <c r="E36" s="74" t="s">
        <v>204</v>
      </c>
      <c r="F36" s="78" t="s">
        <v>4</v>
      </c>
      <c r="G36" s="76" t="s">
        <v>5</v>
      </c>
      <c r="H36" s="74" t="s">
        <v>205</v>
      </c>
      <c r="I36" s="8"/>
    </row>
    <row r="37" spans="1:9" ht="13.5" customHeight="1">
      <c r="A37" s="73"/>
      <c r="B37" s="73"/>
      <c r="C37" s="72"/>
      <c r="D37" s="78"/>
      <c r="E37" s="75"/>
      <c r="F37" s="78"/>
      <c r="G37" s="76"/>
      <c r="H37" s="75"/>
      <c r="I37" s="8"/>
    </row>
    <row r="38" spans="1:9" ht="19.5" customHeight="1">
      <c r="A38" s="3" t="s">
        <v>57</v>
      </c>
      <c r="B38" s="2" t="s">
        <v>28</v>
      </c>
      <c r="C38" s="3"/>
      <c r="D38" s="4">
        <f>D39+D40+D44+D45+D42+D43</f>
        <v>44823.899999999994</v>
      </c>
      <c r="E38" s="4">
        <f>E39+E40+E44+E45+E42+E43</f>
        <v>27421.1</v>
      </c>
      <c r="F38" s="4">
        <f>F39+F40+F44+F45+F42+F43</f>
        <v>24160.5</v>
      </c>
      <c r="G38" s="12">
        <f aca="true" t="shared" si="2" ref="G38:G101">F38/D38</f>
        <v>0.5390093231512654</v>
      </c>
      <c r="H38" s="12">
        <f>F38/E38</f>
        <v>0.8810915681719552</v>
      </c>
      <c r="I38" s="16"/>
    </row>
    <row r="39" spans="1:9" ht="55.5" customHeight="1">
      <c r="A39" s="10" t="s">
        <v>58</v>
      </c>
      <c r="B39" s="9" t="s">
        <v>121</v>
      </c>
      <c r="C39" s="10" t="s">
        <v>159</v>
      </c>
      <c r="D39" s="11">
        <v>636.6</v>
      </c>
      <c r="E39" s="11">
        <v>416.9</v>
      </c>
      <c r="F39" s="11">
        <v>407.9</v>
      </c>
      <c r="G39" s="12">
        <f t="shared" si="2"/>
        <v>0.6407477222745837</v>
      </c>
      <c r="H39" s="12">
        <f aca="true" t="shared" si="3" ref="H39:H102">F39/E39</f>
        <v>0.9784120892300312</v>
      </c>
      <c r="I39" s="17"/>
    </row>
    <row r="40" spans="1:14" ht="55.5" customHeight="1">
      <c r="A40" s="10" t="s">
        <v>59</v>
      </c>
      <c r="B40" s="9" t="s">
        <v>122</v>
      </c>
      <c r="C40" s="10" t="s">
        <v>59</v>
      </c>
      <c r="D40" s="11">
        <f>D41</f>
        <v>19320.1</v>
      </c>
      <c r="E40" s="11">
        <f>E41</f>
        <v>12362.6</v>
      </c>
      <c r="F40" s="11">
        <f>F41</f>
        <v>11919.9</v>
      </c>
      <c r="G40" s="12">
        <f t="shared" si="2"/>
        <v>0.6169688562688599</v>
      </c>
      <c r="H40" s="12">
        <f t="shared" si="3"/>
        <v>0.9641903806642615</v>
      </c>
      <c r="I40" s="18"/>
      <c r="J40" s="81"/>
      <c r="K40" s="81"/>
      <c r="L40" s="80"/>
      <c r="M40" s="80"/>
      <c r="N40" s="80"/>
    </row>
    <row r="41" spans="1:14" s="60" customFormat="1" ht="15.75">
      <c r="A41" s="19"/>
      <c r="B41" s="1" t="s">
        <v>29</v>
      </c>
      <c r="C41" s="19" t="s">
        <v>59</v>
      </c>
      <c r="D41" s="20">
        <v>19320.1</v>
      </c>
      <c r="E41" s="20">
        <v>12362.6</v>
      </c>
      <c r="F41" s="20">
        <v>11919.9</v>
      </c>
      <c r="G41" s="12">
        <f t="shared" si="2"/>
        <v>0.6169688562688599</v>
      </c>
      <c r="H41" s="12">
        <f t="shared" si="3"/>
        <v>0.9641903806642615</v>
      </c>
      <c r="I41" s="21"/>
      <c r="J41" s="82"/>
      <c r="K41" s="82"/>
      <c r="L41" s="80"/>
      <c r="M41" s="80"/>
      <c r="N41" s="80"/>
    </row>
    <row r="42" spans="1:14" ht="30" customHeight="1">
      <c r="A42" s="10" t="s">
        <v>60</v>
      </c>
      <c r="B42" s="9" t="s">
        <v>123</v>
      </c>
      <c r="C42" s="10" t="s">
        <v>60</v>
      </c>
      <c r="D42" s="11">
        <v>8577.6</v>
      </c>
      <c r="E42" s="11">
        <v>4394.9</v>
      </c>
      <c r="F42" s="11">
        <v>3052.1</v>
      </c>
      <c r="G42" s="12">
        <f t="shared" si="2"/>
        <v>0.3558221413915314</v>
      </c>
      <c r="H42" s="12">
        <f t="shared" si="3"/>
        <v>0.6944640378620675</v>
      </c>
      <c r="I42" s="17"/>
      <c r="J42" s="58"/>
      <c r="K42" s="58"/>
      <c r="L42" s="59"/>
      <c r="M42" s="59"/>
      <c r="N42" s="59"/>
    </row>
    <row r="43" spans="1:14" ht="30" customHeight="1">
      <c r="A43" s="10" t="s">
        <v>152</v>
      </c>
      <c r="B43" s="9" t="s">
        <v>153</v>
      </c>
      <c r="C43" s="10" t="s">
        <v>152</v>
      </c>
      <c r="D43" s="11">
        <v>170</v>
      </c>
      <c r="E43" s="11">
        <v>170</v>
      </c>
      <c r="F43" s="11">
        <v>0</v>
      </c>
      <c r="G43" s="12">
        <f t="shared" si="2"/>
        <v>0</v>
      </c>
      <c r="H43" s="12">
        <f t="shared" si="3"/>
        <v>0</v>
      </c>
      <c r="I43" s="17"/>
      <c r="J43" s="58"/>
      <c r="K43" s="58"/>
      <c r="L43" s="59"/>
      <c r="M43" s="59"/>
      <c r="N43" s="59"/>
    </row>
    <row r="44" spans="1:9" ht="17.25" customHeight="1">
      <c r="A44" s="10" t="s">
        <v>61</v>
      </c>
      <c r="B44" s="9" t="s">
        <v>124</v>
      </c>
      <c r="C44" s="10" t="s">
        <v>61</v>
      </c>
      <c r="D44" s="11">
        <v>50</v>
      </c>
      <c r="E44" s="11">
        <v>50</v>
      </c>
      <c r="F44" s="11">
        <v>0</v>
      </c>
      <c r="G44" s="12">
        <f t="shared" si="2"/>
        <v>0</v>
      </c>
      <c r="H44" s="12">
        <f t="shared" si="3"/>
        <v>0</v>
      </c>
      <c r="I44" s="17"/>
    </row>
    <row r="45" spans="1:9" ht="18" customHeight="1">
      <c r="A45" s="22" t="s">
        <v>94</v>
      </c>
      <c r="B45" s="23" t="s">
        <v>30</v>
      </c>
      <c r="C45" s="22"/>
      <c r="D45" s="11">
        <f>D46+D47+D48+D49+D50+D51+D52</f>
        <v>16069.599999999999</v>
      </c>
      <c r="E45" s="11">
        <f>E46+E47+E48+E49+E50+E51+E52</f>
        <v>10026.7</v>
      </c>
      <c r="F45" s="11">
        <f>F46+F47+F48+F49+F50+F51+F52</f>
        <v>8780.6</v>
      </c>
      <c r="G45" s="12">
        <f t="shared" si="2"/>
        <v>0.5464106138298402</v>
      </c>
      <c r="H45" s="12">
        <f t="shared" si="3"/>
        <v>0.875721822733302</v>
      </c>
      <c r="I45" s="17"/>
    </row>
    <row r="46" spans="1:9" s="60" customFormat="1" ht="30" customHeight="1">
      <c r="A46" s="24"/>
      <c r="B46" s="25" t="s">
        <v>165</v>
      </c>
      <c r="C46" s="24" t="s">
        <v>166</v>
      </c>
      <c r="D46" s="20">
        <v>8828.3</v>
      </c>
      <c r="E46" s="20">
        <v>4647.7</v>
      </c>
      <c r="F46" s="20">
        <v>4173.8</v>
      </c>
      <c r="G46" s="12">
        <f t="shared" si="2"/>
        <v>0.47277505295470257</v>
      </c>
      <c r="H46" s="12">
        <f t="shared" si="3"/>
        <v>0.89803558749489</v>
      </c>
      <c r="I46" s="26"/>
    </row>
    <row r="47" spans="1:9" s="60" customFormat="1" ht="25.5" customHeight="1" hidden="1">
      <c r="A47" s="24"/>
      <c r="B47" s="25" t="s">
        <v>111</v>
      </c>
      <c r="C47" s="24"/>
      <c r="D47" s="20">
        <v>0</v>
      </c>
      <c r="E47" s="20">
        <v>0</v>
      </c>
      <c r="F47" s="20">
        <v>0</v>
      </c>
      <c r="G47" s="12" t="e">
        <f t="shared" si="2"/>
        <v>#DIV/0!</v>
      </c>
      <c r="H47" s="12" t="e">
        <f t="shared" si="3"/>
        <v>#DIV/0!</v>
      </c>
      <c r="I47" s="26"/>
    </row>
    <row r="48" spans="1:9" s="60" customFormat="1" ht="15.75">
      <c r="A48" s="24"/>
      <c r="B48" s="25" t="s">
        <v>161</v>
      </c>
      <c r="C48" s="24" t="s">
        <v>162</v>
      </c>
      <c r="D48" s="20">
        <v>30</v>
      </c>
      <c r="E48" s="20">
        <v>15</v>
      </c>
      <c r="F48" s="20">
        <v>0</v>
      </c>
      <c r="G48" s="12">
        <f t="shared" si="2"/>
        <v>0</v>
      </c>
      <c r="H48" s="12">
        <f t="shared" si="3"/>
        <v>0</v>
      </c>
      <c r="I48" s="26"/>
    </row>
    <row r="49" spans="1:9" s="60" customFormat="1" ht="31.5">
      <c r="A49" s="24"/>
      <c r="B49" s="25" t="s">
        <v>160</v>
      </c>
      <c r="C49" s="24" t="s">
        <v>163</v>
      </c>
      <c r="D49" s="20">
        <v>190</v>
      </c>
      <c r="E49" s="20">
        <v>185</v>
      </c>
      <c r="F49" s="20">
        <v>85</v>
      </c>
      <c r="G49" s="12">
        <f t="shared" si="2"/>
        <v>0.4473684210526316</v>
      </c>
      <c r="H49" s="12">
        <f t="shared" si="3"/>
        <v>0.4594594594594595</v>
      </c>
      <c r="I49" s="26"/>
    </row>
    <row r="50" spans="1:9" s="60" customFormat="1" ht="15.75">
      <c r="A50" s="24"/>
      <c r="B50" s="25" t="s">
        <v>125</v>
      </c>
      <c r="C50" s="24" t="s">
        <v>164</v>
      </c>
      <c r="D50" s="20">
        <v>4200.1</v>
      </c>
      <c r="E50" s="20">
        <v>2357.8</v>
      </c>
      <c r="F50" s="20">
        <v>1703.3</v>
      </c>
      <c r="G50" s="12">
        <f t="shared" si="2"/>
        <v>0.4055379633818242</v>
      </c>
      <c r="H50" s="12">
        <f t="shared" si="3"/>
        <v>0.7224107218593604</v>
      </c>
      <c r="I50" s="26"/>
    </row>
    <row r="51" spans="1:9" s="60" customFormat="1" ht="39" customHeight="1" hidden="1">
      <c r="A51" s="24"/>
      <c r="B51" s="25" t="s">
        <v>126</v>
      </c>
      <c r="C51" s="24" t="s">
        <v>154</v>
      </c>
      <c r="D51" s="20">
        <v>0</v>
      </c>
      <c r="E51" s="20">
        <v>0</v>
      </c>
      <c r="F51" s="20">
        <v>0</v>
      </c>
      <c r="G51" s="12" t="e">
        <f t="shared" si="2"/>
        <v>#DIV/0!</v>
      </c>
      <c r="H51" s="12" t="e">
        <f t="shared" si="3"/>
        <v>#DIV/0!</v>
      </c>
      <c r="I51" s="26"/>
    </row>
    <row r="52" spans="1:9" s="60" customFormat="1" ht="39" customHeight="1">
      <c r="A52" s="24"/>
      <c r="B52" s="25" t="s">
        <v>190</v>
      </c>
      <c r="C52" s="24" t="s">
        <v>191</v>
      </c>
      <c r="D52" s="20">
        <v>2821.2</v>
      </c>
      <c r="E52" s="20">
        <v>2821.2</v>
      </c>
      <c r="F52" s="20">
        <v>2818.5</v>
      </c>
      <c r="G52" s="12">
        <f t="shared" si="2"/>
        <v>0.9990429604423651</v>
      </c>
      <c r="H52" s="12">
        <f t="shared" si="3"/>
        <v>0.9990429604423651</v>
      </c>
      <c r="I52" s="26"/>
    </row>
    <row r="53" spans="1:9" ht="15.75">
      <c r="A53" s="3" t="s">
        <v>89</v>
      </c>
      <c r="B53" s="2" t="s">
        <v>84</v>
      </c>
      <c r="C53" s="3"/>
      <c r="D53" s="4">
        <f>D54</f>
        <v>924</v>
      </c>
      <c r="E53" s="4">
        <f>E54</f>
        <v>461.9</v>
      </c>
      <c r="F53" s="4">
        <f>F54</f>
        <v>460.5</v>
      </c>
      <c r="G53" s="12">
        <f t="shared" si="2"/>
        <v>0.49837662337662336</v>
      </c>
      <c r="H53" s="12">
        <f t="shared" si="3"/>
        <v>0.9969690409179477</v>
      </c>
      <c r="I53" s="17"/>
    </row>
    <row r="54" spans="1:9" ht="34.5" customHeight="1">
      <c r="A54" s="10" t="s">
        <v>90</v>
      </c>
      <c r="B54" s="9" t="s">
        <v>127</v>
      </c>
      <c r="C54" s="10" t="s">
        <v>167</v>
      </c>
      <c r="D54" s="11">
        <v>924</v>
      </c>
      <c r="E54" s="11">
        <v>461.9</v>
      </c>
      <c r="F54" s="11">
        <v>460.5</v>
      </c>
      <c r="G54" s="12">
        <f t="shared" si="2"/>
        <v>0.49837662337662336</v>
      </c>
      <c r="H54" s="12">
        <f t="shared" si="3"/>
        <v>0.9969690409179477</v>
      </c>
      <c r="I54" s="17"/>
    </row>
    <row r="55" spans="1:9" ht="20.25" customHeight="1">
      <c r="A55" s="3" t="s">
        <v>62</v>
      </c>
      <c r="B55" s="2" t="s">
        <v>128</v>
      </c>
      <c r="C55" s="3"/>
      <c r="D55" s="4">
        <f>D56</f>
        <v>100</v>
      </c>
      <c r="E55" s="4">
        <f>E56</f>
        <v>100</v>
      </c>
      <c r="F55" s="4">
        <f>F56</f>
        <v>0</v>
      </c>
      <c r="G55" s="12">
        <f t="shared" si="2"/>
        <v>0</v>
      </c>
      <c r="H55" s="12">
        <f t="shared" si="3"/>
        <v>0</v>
      </c>
      <c r="I55" s="17"/>
    </row>
    <row r="56" spans="1:9" ht="34.5" customHeight="1">
      <c r="A56" s="10" t="s">
        <v>118</v>
      </c>
      <c r="B56" s="9" t="s">
        <v>129</v>
      </c>
      <c r="C56" s="10"/>
      <c r="D56" s="11">
        <f>D57+D59</f>
        <v>100</v>
      </c>
      <c r="E56" s="11">
        <f>E57+E59</f>
        <v>100</v>
      </c>
      <c r="F56" s="11">
        <v>0</v>
      </c>
      <c r="G56" s="12">
        <f t="shared" si="2"/>
        <v>0</v>
      </c>
      <c r="H56" s="12">
        <f t="shared" si="3"/>
        <v>0</v>
      </c>
      <c r="I56" s="17"/>
    </row>
    <row r="57" spans="1:9" s="60" customFormat="1" ht="39" customHeight="1">
      <c r="A57" s="19"/>
      <c r="B57" s="1" t="s">
        <v>194</v>
      </c>
      <c r="C57" s="19" t="s">
        <v>195</v>
      </c>
      <c r="D57" s="20">
        <v>100</v>
      </c>
      <c r="E57" s="20">
        <v>100</v>
      </c>
      <c r="F57" s="20">
        <v>0</v>
      </c>
      <c r="G57" s="12">
        <f t="shared" si="2"/>
        <v>0</v>
      </c>
      <c r="H57" s="12">
        <f t="shared" si="3"/>
        <v>0</v>
      </c>
      <c r="I57" s="26"/>
    </row>
    <row r="58" spans="1:9" s="60" customFormat="1" ht="28.5" customHeight="1" hidden="1">
      <c r="A58" s="19"/>
      <c r="B58" s="1" t="s">
        <v>87</v>
      </c>
      <c r="C58" s="19"/>
      <c r="D58" s="20">
        <v>0</v>
      </c>
      <c r="E58" s="20">
        <v>0</v>
      </c>
      <c r="F58" s="20">
        <v>0</v>
      </c>
      <c r="G58" s="12" t="e">
        <f t="shared" si="2"/>
        <v>#DIV/0!</v>
      </c>
      <c r="H58" s="12" t="e">
        <f t="shared" si="3"/>
        <v>#DIV/0!</v>
      </c>
      <c r="I58" s="26"/>
    </row>
    <row r="59" spans="1:9" s="60" customFormat="1" ht="30" customHeight="1" hidden="1">
      <c r="A59" s="19"/>
      <c r="B59" s="1" t="s">
        <v>131</v>
      </c>
      <c r="C59" s="19" t="s">
        <v>130</v>
      </c>
      <c r="D59" s="20">
        <v>0</v>
      </c>
      <c r="E59" s="20">
        <v>0</v>
      </c>
      <c r="F59" s="20">
        <v>0</v>
      </c>
      <c r="G59" s="12" t="e">
        <f t="shared" si="2"/>
        <v>#DIV/0!</v>
      </c>
      <c r="H59" s="12" t="e">
        <f t="shared" si="3"/>
        <v>#DIV/0!</v>
      </c>
      <c r="I59" s="26"/>
    </row>
    <row r="60" spans="1:9" ht="19.5" customHeight="1">
      <c r="A60" s="3" t="s">
        <v>63</v>
      </c>
      <c r="B60" s="2" t="s">
        <v>32</v>
      </c>
      <c r="C60" s="3"/>
      <c r="D60" s="4">
        <f>D63+D64+D68+D61+D62</f>
        <v>17776.5</v>
      </c>
      <c r="E60" s="4">
        <f>E63+E64+E68+E61+E62</f>
        <v>14908.7</v>
      </c>
      <c r="F60" s="4">
        <f>F63+F64+F68+F61+F62</f>
        <v>1778.7</v>
      </c>
      <c r="G60" s="12">
        <f t="shared" si="2"/>
        <v>0.10005906674542232</v>
      </c>
      <c r="H60" s="12">
        <f t="shared" si="3"/>
        <v>0.11930617693024878</v>
      </c>
      <c r="I60" s="17"/>
    </row>
    <row r="61" spans="1:9" ht="33" customHeight="1">
      <c r="A61" s="10" t="s">
        <v>182</v>
      </c>
      <c r="B61" s="9" t="s">
        <v>183</v>
      </c>
      <c r="C61" s="10" t="s">
        <v>184</v>
      </c>
      <c r="D61" s="11">
        <v>1672.5</v>
      </c>
      <c r="E61" s="11">
        <v>1672.5</v>
      </c>
      <c r="F61" s="11">
        <v>1672.5</v>
      </c>
      <c r="G61" s="12">
        <f t="shared" si="2"/>
        <v>1</v>
      </c>
      <c r="H61" s="12">
        <f t="shared" si="3"/>
        <v>1</v>
      </c>
      <c r="I61" s="17"/>
    </row>
    <row r="62" spans="1:9" ht="33" customHeight="1">
      <c r="A62" s="10" t="s">
        <v>182</v>
      </c>
      <c r="B62" s="9" t="s">
        <v>197</v>
      </c>
      <c r="C62" s="10" t="s">
        <v>196</v>
      </c>
      <c r="D62" s="11">
        <v>106.2</v>
      </c>
      <c r="E62" s="11">
        <v>106.2</v>
      </c>
      <c r="F62" s="11">
        <v>106.2</v>
      </c>
      <c r="G62" s="12">
        <f t="shared" si="2"/>
        <v>1</v>
      </c>
      <c r="H62" s="12">
        <f t="shared" si="3"/>
        <v>1</v>
      </c>
      <c r="I62" s="17"/>
    </row>
    <row r="63" spans="1:9" s="61" customFormat="1" ht="84.75" customHeight="1">
      <c r="A63" s="27" t="s">
        <v>92</v>
      </c>
      <c r="B63" s="28" t="s">
        <v>168</v>
      </c>
      <c r="C63" s="29" t="s">
        <v>169</v>
      </c>
      <c r="D63" s="30">
        <v>7538</v>
      </c>
      <c r="E63" s="30">
        <v>6580</v>
      </c>
      <c r="F63" s="30">
        <v>0</v>
      </c>
      <c r="G63" s="12">
        <f t="shared" si="2"/>
        <v>0</v>
      </c>
      <c r="H63" s="12">
        <f t="shared" si="3"/>
        <v>0</v>
      </c>
      <c r="I63" s="31"/>
    </row>
    <row r="64" spans="1:9" s="61" customFormat="1" ht="52.5" customHeight="1">
      <c r="A64" s="27" t="s">
        <v>92</v>
      </c>
      <c r="B64" s="28" t="s">
        <v>135</v>
      </c>
      <c r="C64" s="29"/>
      <c r="D64" s="30">
        <f>D65+D66+D67</f>
        <v>8409.8</v>
      </c>
      <c r="E64" s="30">
        <f>E65+E66+E67</f>
        <v>6500</v>
      </c>
      <c r="F64" s="30">
        <f>F65+F66+F67</f>
        <v>0</v>
      </c>
      <c r="G64" s="12">
        <f t="shared" si="2"/>
        <v>0</v>
      </c>
      <c r="H64" s="12">
        <f t="shared" si="3"/>
        <v>0</v>
      </c>
      <c r="I64" s="31"/>
    </row>
    <row r="65" spans="1:9" s="62" customFormat="1" ht="39" customHeight="1">
      <c r="A65" s="32"/>
      <c r="B65" s="33" t="s">
        <v>170</v>
      </c>
      <c r="C65" s="34" t="s">
        <v>171</v>
      </c>
      <c r="D65" s="35">
        <v>8409.8</v>
      </c>
      <c r="E65" s="35">
        <v>6500</v>
      </c>
      <c r="F65" s="35">
        <v>0</v>
      </c>
      <c r="G65" s="12">
        <f t="shared" si="2"/>
        <v>0</v>
      </c>
      <c r="H65" s="12">
        <f t="shared" si="3"/>
        <v>0</v>
      </c>
      <c r="I65" s="36"/>
    </row>
    <row r="66" spans="1:9" s="62" customFormat="1" ht="66.75" customHeight="1" hidden="1">
      <c r="A66" s="32"/>
      <c r="B66" s="33" t="s">
        <v>136</v>
      </c>
      <c r="C66" s="34" t="s">
        <v>132</v>
      </c>
      <c r="D66" s="35">
        <v>0</v>
      </c>
      <c r="E66" s="35">
        <v>0</v>
      </c>
      <c r="F66" s="35">
        <v>0</v>
      </c>
      <c r="G66" s="12" t="e">
        <f t="shared" si="2"/>
        <v>#DIV/0!</v>
      </c>
      <c r="H66" s="12" t="e">
        <f t="shared" si="3"/>
        <v>#DIV/0!</v>
      </c>
      <c r="I66" s="36"/>
    </row>
    <row r="67" spans="1:9" s="62" customFormat="1" ht="41.25" customHeight="1" hidden="1">
      <c r="A67" s="32"/>
      <c r="B67" s="37" t="s">
        <v>133</v>
      </c>
      <c r="C67" s="38" t="s">
        <v>134</v>
      </c>
      <c r="D67" s="35">
        <v>0</v>
      </c>
      <c r="E67" s="35">
        <v>0</v>
      </c>
      <c r="F67" s="35">
        <v>0</v>
      </c>
      <c r="G67" s="12" t="e">
        <f t="shared" si="2"/>
        <v>#DIV/0!</v>
      </c>
      <c r="H67" s="12" t="e">
        <f t="shared" si="3"/>
        <v>#DIV/0!</v>
      </c>
      <c r="I67" s="36"/>
    </row>
    <row r="68" spans="1:9" s="61" customFormat="1" ht="30.75" customHeight="1">
      <c r="A68" s="27" t="s">
        <v>64</v>
      </c>
      <c r="B68" s="28" t="s">
        <v>156</v>
      </c>
      <c r="C68" s="29"/>
      <c r="D68" s="30">
        <f>D69+D70</f>
        <v>50</v>
      </c>
      <c r="E68" s="30">
        <f>E69+E70</f>
        <v>50</v>
      </c>
      <c r="F68" s="30">
        <f>F69+F70</f>
        <v>0</v>
      </c>
      <c r="G68" s="12">
        <f t="shared" si="2"/>
        <v>0</v>
      </c>
      <c r="H68" s="12">
        <f t="shared" si="3"/>
        <v>0</v>
      </c>
      <c r="I68" s="39"/>
    </row>
    <row r="69" spans="1:9" s="62" customFormat="1" ht="29.25" customHeight="1">
      <c r="A69" s="32" t="s">
        <v>64</v>
      </c>
      <c r="B69" s="40" t="s">
        <v>93</v>
      </c>
      <c r="C69" s="32" t="s">
        <v>193</v>
      </c>
      <c r="D69" s="35">
        <v>50</v>
      </c>
      <c r="E69" s="35">
        <v>50</v>
      </c>
      <c r="F69" s="35">
        <v>0</v>
      </c>
      <c r="G69" s="12">
        <f t="shared" si="2"/>
        <v>0</v>
      </c>
      <c r="H69" s="12">
        <f t="shared" si="3"/>
        <v>0</v>
      </c>
      <c r="I69" s="36"/>
    </row>
    <row r="70" spans="1:9" s="62" customFormat="1" ht="29.25" customHeight="1" hidden="1">
      <c r="A70" s="32" t="s">
        <v>64</v>
      </c>
      <c r="B70" s="40" t="s">
        <v>155</v>
      </c>
      <c r="C70" s="32" t="s">
        <v>157</v>
      </c>
      <c r="D70" s="35">
        <v>0</v>
      </c>
      <c r="E70" s="35">
        <v>0</v>
      </c>
      <c r="F70" s="35">
        <v>0</v>
      </c>
      <c r="G70" s="12" t="e">
        <f t="shared" si="2"/>
        <v>#DIV/0!</v>
      </c>
      <c r="H70" s="12" t="e">
        <f t="shared" si="3"/>
        <v>#DIV/0!</v>
      </c>
      <c r="I70" s="36"/>
    </row>
    <row r="71" spans="1:9" ht="21" customHeight="1">
      <c r="A71" s="3" t="s">
        <v>65</v>
      </c>
      <c r="B71" s="2" t="s">
        <v>33</v>
      </c>
      <c r="C71" s="3"/>
      <c r="D71" s="4">
        <f>D72+D75</f>
        <v>6488.2</v>
      </c>
      <c r="E71" s="4">
        <f>E72+E75</f>
        <v>6398.2</v>
      </c>
      <c r="F71" s="4">
        <f>F72+F75</f>
        <v>5797.200000000001</v>
      </c>
      <c r="G71" s="12">
        <f t="shared" si="2"/>
        <v>0.8934989673561236</v>
      </c>
      <c r="H71" s="12">
        <f t="shared" si="3"/>
        <v>0.9060673314369668</v>
      </c>
      <c r="I71" s="17"/>
    </row>
    <row r="72" spans="1:9" ht="18.75" customHeight="1">
      <c r="A72" s="10" t="s">
        <v>66</v>
      </c>
      <c r="B72" s="2" t="s">
        <v>34</v>
      </c>
      <c r="C72" s="3"/>
      <c r="D72" s="11">
        <f>D74+D73</f>
        <v>180</v>
      </c>
      <c r="E72" s="11">
        <f>E74+E73</f>
        <v>90</v>
      </c>
      <c r="F72" s="11">
        <v>0</v>
      </c>
      <c r="G72" s="12">
        <f t="shared" si="2"/>
        <v>0</v>
      </c>
      <c r="H72" s="12">
        <f t="shared" si="3"/>
        <v>0</v>
      </c>
      <c r="I72" s="17"/>
    </row>
    <row r="73" spans="1:9" ht="30" customHeight="1" hidden="1">
      <c r="A73" s="10"/>
      <c r="B73" s="9" t="s">
        <v>186</v>
      </c>
      <c r="C73" s="10" t="s">
        <v>185</v>
      </c>
      <c r="D73" s="11">
        <v>0</v>
      </c>
      <c r="E73" s="11">
        <v>0</v>
      </c>
      <c r="F73" s="11">
        <v>0</v>
      </c>
      <c r="G73" s="12" t="e">
        <f t="shared" si="2"/>
        <v>#DIV/0!</v>
      </c>
      <c r="H73" s="12" t="e">
        <f t="shared" si="3"/>
        <v>#DIV/0!</v>
      </c>
      <c r="I73" s="17"/>
    </row>
    <row r="74" spans="1:9" ht="18.75" customHeight="1">
      <c r="A74" s="10"/>
      <c r="B74" s="9" t="s">
        <v>137</v>
      </c>
      <c r="C74" s="10" t="s">
        <v>172</v>
      </c>
      <c r="D74" s="11">
        <v>180</v>
      </c>
      <c r="E74" s="11">
        <v>90</v>
      </c>
      <c r="F74" s="11">
        <v>0</v>
      </c>
      <c r="G74" s="12">
        <f t="shared" si="2"/>
        <v>0</v>
      </c>
      <c r="H74" s="12">
        <f t="shared" si="3"/>
        <v>0</v>
      </c>
      <c r="I74" s="17"/>
    </row>
    <row r="75" spans="1:9" ht="15.75">
      <c r="A75" s="3" t="s">
        <v>67</v>
      </c>
      <c r="B75" s="2" t="s">
        <v>35</v>
      </c>
      <c r="C75" s="3"/>
      <c r="D75" s="4">
        <f>D76+D81+D78+D79</f>
        <v>6308.2</v>
      </c>
      <c r="E75" s="4">
        <f>E76+E81+E78+E79</f>
        <v>6308.2</v>
      </c>
      <c r="F75" s="4">
        <f>F76+F81+F78+F79</f>
        <v>5797.200000000001</v>
      </c>
      <c r="G75" s="12">
        <f t="shared" si="2"/>
        <v>0.9189943248470247</v>
      </c>
      <c r="H75" s="12">
        <f t="shared" si="3"/>
        <v>0.9189943248470247</v>
      </c>
      <c r="I75" s="17"/>
    </row>
    <row r="76" spans="1:9" ht="60.75" customHeight="1">
      <c r="A76" s="3"/>
      <c r="B76" s="41" t="s">
        <v>138</v>
      </c>
      <c r="C76" s="42"/>
      <c r="D76" s="11">
        <f>D77</f>
        <v>5748.2</v>
      </c>
      <c r="E76" s="11">
        <f>E77</f>
        <v>5748.2</v>
      </c>
      <c r="F76" s="11">
        <f>F77</f>
        <v>5284.6</v>
      </c>
      <c r="G76" s="12">
        <f t="shared" si="2"/>
        <v>0.9193486656692531</v>
      </c>
      <c r="H76" s="12">
        <f t="shared" si="3"/>
        <v>0.9193486656692531</v>
      </c>
      <c r="I76" s="17"/>
    </row>
    <row r="77" spans="1:9" s="60" customFormat="1" ht="20.25" customHeight="1">
      <c r="A77" s="19"/>
      <c r="B77" s="43" t="s">
        <v>189</v>
      </c>
      <c r="C77" s="44" t="s">
        <v>173</v>
      </c>
      <c r="D77" s="20">
        <v>5748.2</v>
      </c>
      <c r="E77" s="20">
        <v>5748.2</v>
      </c>
      <c r="F77" s="20">
        <v>5284.6</v>
      </c>
      <c r="G77" s="12">
        <f t="shared" si="2"/>
        <v>0.9193486656692531</v>
      </c>
      <c r="H77" s="12">
        <f t="shared" si="3"/>
        <v>0.9193486656692531</v>
      </c>
      <c r="I77" s="26"/>
    </row>
    <row r="78" spans="1:9" s="60" customFormat="1" ht="17.25" customHeight="1">
      <c r="A78" s="19"/>
      <c r="B78" s="9" t="s">
        <v>199</v>
      </c>
      <c r="C78" s="44" t="s">
        <v>198</v>
      </c>
      <c r="D78" s="20">
        <v>60</v>
      </c>
      <c r="E78" s="20">
        <v>60</v>
      </c>
      <c r="F78" s="20">
        <v>12.6</v>
      </c>
      <c r="G78" s="12">
        <f t="shared" si="2"/>
        <v>0.21</v>
      </c>
      <c r="H78" s="12">
        <f t="shared" si="3"/>
        <v>0.21</v>
      </c>
      <c r="I78" s="26"/>
    </row>
    <row r="79" spans="1:9" s="60" customFormat="1" ht="16.5" customHeight="1">
      <c r="A79" s="19"/>
      <c r="B79" s="9" t="s">
        <v>201</v>
      </c>
      <c r="C79" s="44" t="s">
        <v>200</v>
      </c>
      <c r="D79" s="20">
        <v>500</v>
      </c>
      <c r="E79" s="20">
        <v>500</v>
      </c>
      <c r="F79" s="20">
        <v>500</v>
      </c>
      <c r="G79" s="12">
        <f t="shared" si="2"/>
        <v>1</v>
      </c>
      <c r="H79" s="12">
        <f t="shared" si="3"/>
        <v>1</v>
      </c>
      <c r="I79" s="26"/>
    </row>
    <row r="80" spans="1:9" s="60" customFormat="1" ht="16.5" customHeight="1" hidden="1">
      <c r="A80" s="19"/>
      <c r="B80" s="9" t="s">
        <v>0</v>
      </c>
      <c r="C80" s="44" t="s">
        <v>1</v>
      </c>
      <c r="D80" s="20"/>
      <c r="E80" s="20"/>
      <c r="F80" s="20"/>
      <c r="G80" s="12" t="e">
        <f t="shared" si="2"/>
        <v>#DIV/0!</v>
      </c>
      <c r="H80" s="12" t="e">
        <f t="shared" si="3"/>
        <v>#DIV/0!</v>
      </c>
      <c r="I80" s="26"/>
    </row>
    <row r="81" spans="1:9" ht="55.5" customHeight="1" hidden="1">
      <c r="A81" s="10" t="s">
        <v>36</v>
      </c>
      <c r="B81" s="41" t="s">
        <v>139</v>
      </c>
      <c r="C81" s="42"/>
      <c r="D81" s="11">
        <f>D82+D83+D84</f>
        <v>0</v>
      </c>
      <c r="E81" s="11">
        <f>E82+E83+E84</f>
        <v>0</v>
      </c>
      <c r="F81" s="11">
        <f>F82+F83+F84</f>
        <v>0</v>
      </c>
      <c r="G81" s="12" t="e">
        <f t="shared" si="2"/>
        <v>#DIV/0!</v>
      </c>
      <c r="H81" s="12" t="e">
        <f t="shared" si="3"/>
        <v>#DIV/0!</v>
      </c>
      <c r="I81" s="17"/>
    </row>
    <row r="82" spans="1:9" s="60" customFormat="1" ht="16.5" customHeight="1" hidden="1">
      <c r="A82" s="19"/>
      <c r="B82" s="43" t="s">
        <v>140</v>
      </c>
      <c r="C82" s="44" t="s">
        <v>141</v>
      </c>
      <c r="D82" s="20">
        <v>0</v>
      </c>
      <c r="E82" s="20">
        <v>0</v>
      </c>
      <c r="F82" s="20">
        <v>0</v>
      </c>
      <c r="G82" s="12" t="e">
        <f t="shared" si="2"/>
        <v>#DIV/0!</v>
      </c>
      <c r="H82" s="12" t="e">
        <f t="shared" si="3"/>
        <v>#DIV/0!</v>
      </c>
      <c r="I82" s="26"/>
    </row>
    <row r="83" spans="1:9" s="60" customFormat="1" ht="19.5" customHeight="1" hidden="1">
      <c r="A83" s="19"/>
      <c r="B83" s="43" t="s">
        <v>142</v>
      </c>
      <c r="C83" s="44" t="s">
        <v>143</v>
      </c>
      <c r="D83" s="20">
        <v>0</v>
      </c>
      <c r="E83" s="20">
        <v>0</v>
      </c>
      <c r="F83" s="20">
        <v>0</v>
      </c>
      <c r="G83" s="12" t="e">
        <f t="shared" si="2"/>
        <v>#DIV/0!</v>
      </c>
      <c r="H83" s="12" t="e">
        <f t="shared" si="3"/>
        <v>#DIV/0!</v>
      </c>
      <c r="I83" s="26"/>
    </row>
    <row r="84" spans="1:9" s="60" customFormat="1" ht="19.5" customHeight="1" hidden="1">
      <c r="A84" s="19"/>
      <c r="B84" s="43" t="s">
        <v>116</v>
      </c>
      <c r="C84" s="44" t="s">
        <v>144</v>
      </c>
      <c r="D84" s="20">
        <v>0</v>
      </c>
      <c r="E84" s="20">
        <v>0</v>
      </c>
      <c r="F84" s="20">
        <v>0</v>
      </c>
      <c r="G84" s="12" t="e">
        <f t="shared" si="2"/>
        <v>#DIV/0!</v>
      </c>
      <c r="H84" s="12" t="e">
        <f t="shared" si="3"/>
        <v>#DIV/0!</v>
      </c>
      <c r="I84" s="26"/>
    </row>
    <row r="85" spans="1:9" ht="14.25" customHeight="1">
      <c r="A85" s="3" t="s">
        <v>37</v>
      </c>
      <c r="B85" s="2" t="s">
        <v>38</v>
      </c>
      <c r="C85" s="3"/>
      <c r="D85" s="4">
        <f>D86+D88+D89+D91</f>
        <v>449899.9</v>
      </c>
      <c r="E85" s="4">
        <f>E86+E88+E89+E91</f>
        <v>262945</v>
      </c>
      <c r="F85" s="4">
        <f>F86+F88+F89+F91</f>
        <v>220811.69999999998</v>
      </c>
      <c r="G85" s="12">
        <f t="shared" si="2"/>
        <v>0.4908018428099228</v>
      </c>
      <c r="H85" s="12">
        <f t="shared" si="3"/>
        <v>0.8397638289376105</v>
      </c>
      <c r="I85" s="17"/>
    </row>
    <row r="86" spans="1:9" ht="14.25" customHeight="1">
      <c r="A86" s="10" t="s">
        <v>39</v>
      </c>
      <c r="B86" s="9" t="s">
        <v>113</v>
      </c>
      <c r="C86" s="10" t="s">
        <v>39</v>
      </c>
      <c r="D86" s="11">
        <v>132360.9</v>
      </c>
      <c r="E86" s="11">
        <v>78106.9</v>
      </c>
      <c r="F86" s="11">
        <v>65001.6</v>
      </c>
      <c r="G86" s="12">
        <f t="shared" si="2"/>
        <v>0.4910936689007101</v>
      </c>
      <c r="H86" s="12">
        <f t="shared" si="3"/>
        <v>0.8322132871743726</v>
      </c>
      <c r="I86" s="17"/>
    </row>
    <row r="87" spans="1:9" s="60" customFormat="1" ht="34.5" customHeight="1">
      <c r="A87" s="19"/>
      <c r="B87" s="1" t="s">
        <v>174</v>
      </c>
      <c r="C87" s="19" t="s">
        <v>206</v>
      </c>
      <c r="D87" s="20">
        <v>7500</v>
      </c>
      <c r="E87" s="20">
        <v>7500</v>
      </c>
      <c r="F87" s="20">
        <v>5274.7</v>
      </c>
      <c r="G87" s="12">
        <f t="shared" si="2"/>
        <v>0.7032933333333333</v>
      </c>
      <c r="H87" s="12">
        <f t="shared" si="3"/>
        <v>0.7032933333333333</v>
      </c>
      <c r="I87" s="26"/>
    </row>
    <row r="88" spans="1:9" ht="16.5" customHeight="1">
      <c r="A88" s="10" t="s">
        <v>40</v>
      </c>
      <c r="B88" s="9" t="s">
        <v>114</v>
      </c>
      <c r="C88" s="10" t="s">
        <v>40</v>
      </c>
      <c r="D88" s="11">
        <v>291391.2</v>
      </c>
      <c r="E88" s="11">
        <v>169768.1</v>
      </c>
      <c r="F88" s="11">
        <v>143846.9</v>
      </c>
      <c r="G88" s="12">
        <f t="shared" si="2"/>
        <v>0.4936556079936525</v>
      </c>
      <c r="H88" s="12">
        <f t="shared" si="3"/>
        <v>0.8473140713714766</v>
      </c>
      <c r="I88" s="17"/>
    </row>
    <row r="89" spans="1:9" ht="15.75" customHeight="1">
      <c r="A89" s="10" t="s">
        <v>41</v>
      </c>
      <c r="B89" s="9" t="s">
        <v>145</v>
      </c>
      <c r="C89" s="10" t="s">
        <v>41</v>
      </c>
      <c r="D89" s="11">
        <v>4215.9</v>
      </c>
      <c r="E89" s="11">
        <v>2243.1</v>
      </c>
      <c r="F89" s="11">
        <v>633.9</v>
      </c>
      <c r="G89" s="12">
        <f t="shared" si="2"/>
        <v>0.15035935387461752</v>
      </c>
      <c r="H89" s="12">
        <f t="shared" si="3"/>
        <v>0.282599973251304</v>
      </c>
      <c r="I89" s="17"/>
    </row>
    <row r="90" spans="1:9" s="60" customFormat="1" ht="15" customHeight="1" hidden="1">
      <c r="A90" s="19"/>
      <c r="B90" s="1" t="s">
        <v>31</v>
      </c>
      <c r="C90" s="19"/>
      <c r="D90" s="20">
        <v>0</v>
      </c>
      <c r="E90" s="20">
        <v>0</v>
      </c>
      <c r="F90" s="20">
        <v>0</v>
      </c>
      <c r="G90" s="12" t="e">
        <f t="shared" si="2"/>
        <v>#DIV/0!</v>
      </c>
      <c r="H90" s="12" t="e">
        <f t="shared" si="3"/>
        <v>#DIV/0!</v>
      </c>
      <c r="I90" s="26"/>
    </row>
    <row r="91" spans="1:9" ht="15.75">
      <c r="A91" s="10" t="s">
        <v>42</v>
      </c>
      <c r="B91" s="9" t="s">
        <v>43</v>
      </c>
      <c r="C91" s="10" t="s">
        <v>42</v>
      </c>
      <c r="D91" s="11">
        <v>21931.9</v>
      </c>
      <c r="E91" s="11">
        <v>12826.9</v>
      </c>
      <c r="F91" s="11">
        <v>11329.3</v>
      </c>
      <c r="G91" s="12">
        <f t="shared" si="2"/>
        <v>0.5165671920809414</v>
      </c>
      <c r="H91" s="12">
        <f t="shared" si="3"/>
        <v>0.8832453671580818</v>
      </c>
      <c r="I91" s="17"/>
    </row>
    <row r="92" spans="1:9" s="60" customFormat="1" ht="15.75">
      <c r="A92" s="19"/>
      <c r="B92" s="1" t="s">
        <v>44</v>
      </c>
      <c r="C92" s="19"/>
      <c r="D92" s="20">
        <v>500</v>
      </c>
      <c r="E92" s="20">
        <v>359.5</v>
      </c>
      <c r="F92" s="20">
        <v>199.8</v>
      </c>
      <c r="G92" s="12">
        <f t="shared" si="2"/>
        <v>0.3996</v>
      </c>
      <c r="H92" s="12">
        <f t="shared" si="3"/>
        <v>0.5557719054242003</v>
      </c>
      <c r="I92" s="26"/>
    </row>
    <row r="93" spans="1:9" ht="17.25" customHeight="1">
      <c r="A93" s="3" t="s">
        <v>45</v>
      </c>
      <c r="B93" s="2" t="s">
        <v>115</v>
      </c>
      <c r="C93" s="3"/>
      <c r="D93" s="4">
        <f>D94++D95</f>
        <v>71935.5</v>
      </c>
      <c r="E93" s="4">
        <f>E94++E95</f>
        <v>40497</v>
      </c>
      <c r="F93" s="4">
        <f>F94++F95</f>
        <v>35225.1</v>
      </c>
      <c r="G93" s="12">
        <f t="shared" si="2"/>
        <v>0.489676168234043</v>
      </c>
      <c r="H93" s="12">
        <f t="shared" si="3"/>
        <v>0.869819986665679</v>
      </c>
      <c r="I93" s="17"/>
    </row>
    <row r="94" spans="1:9" ht="15.75">
      <c r="A94" s="10" t="s">
        <v>46</v>
      </c>
      <c r="B94" s="9" t="s">
        <v>47</v>
      </c>
      <c r="C94" s="10" t="s">
        <v>46</v>
      </c>
      <c r="D94" s="11">
        <v>67883.2</v>
      </c>
      <c r="E94" s="11">
        <v>38250.4</v>
      </c>
      <c r="F94" s="11">
        <v>33374.4</v>
      </c>
      <c r="G94" s="12">
        <f t="shared" si="2"/>
        <v>0.49164447168076936</v>
      </c>
      <c r="H94" s="12">
        <f t="shared" si="3"/>
        <v>0.8725242088971619</v>
      </c>
      <c r="I94" s="17"/>
    </row>
    <row r="95" spans="1:9" ht="15.75">
      <c r="A95" s="10" t="s">
        <v>48</v>
      </c>
      <c r="B95" s="9" t="s">
        <v>88</v>
      </c>
      <c r="C95" s="10" t="s">
        <v>48</v>
      </c>
      <c r="D95" s="11">
        <v>4052.3</v>
      </c>
      <c r="E95" s="11">
        <v>2246.6</v>
      </c>
      <c r="F95" s="11">
        <v>1850.7</v>
      </c>
      <c r="G95" s="12">
        <f t="shared" si="2"/>
        <v>0.4567036004244503</v>
      </c>
      <c r="H95" s="12">
        <f t="shared" si="3"/>
        <v>0.8237781536544112</v>
      </c>
      <c r="I95" s="17"/>
    </row>
    <row r="96" spans="1:9" s="60" customFormat="1" ht="15.75" hidden="1">
      <c r="A96" s="19"/>
      <c r="B96" s="1" t="s">
        <v>31</v>
      </c>
      <c r="C96" s="19"/>
      <c r="D96" s="20">
        <v>0</v>
      </c>
      <c r="E96" s="20">
        <v>0</v>
      </c>
      <c r="F96" s="20">
        <v>0</v>
      </c>
      <c r="G96" s="12" t="e">
        <f t="shared" si="2"/>
        <v>#DIV/0!</v>
      </c>
      <c r="H96" s="12" t="e">
        <f t="shared" si="3"/>
        <v>#DIV/0!</v>
      </c>
      <c r="I96" s="26"/>
    </row>
    <row r="97" spans="1:9" ht="23.25" customHeight="1">
      <c r="A97" s="6" t="s">
        <v>49</v>
      </c>
      <c r="B97" s="5" t="s">
        <v>50</v>
      </c>
      <c r="C97" s="6"/>
      <c r="D97" s="7">
        <f>D98+D100+D101+D102+D105+D103+D104+D99</f>
        <v>17460.100000000002</v>
      </c>
      <c r="E97" s="7">
        <f>E98+E100+E101+E102+E105+E103+E104+E99</f>
        <v>9195.9</v>
      </c>
      <c r="F97" s="7">
        <f>F98+F100+F101+F102+F105+F103+F104+F99</f>
        <v>6623.899999999999</v>
      </c>
      <c r="G97" s="12">
        <f t="shared" si="2"/>
        <v>0.37937354310685495</v>
      </c>
      <c r="H97" s="12">
        <f t="shared" si="3"/>
        <v>0.7203101382137691</v>
      </c>
      <c r="I97" s="17"/>
    </row>
    <row r="98" spans="1:9" ht="30" customHeight="1">
      <c r="A98" s="27" t="s">
        <v>51</v>
      </c>
      <c r="B98" s="45" t="s">
        <v>175</v>
      </c>
      <c r="C98" s="27" t="s">
        <v>51</v>
      </c>
      <c r="D98" s="30">
        <v>996.9</v>
      </c>
      <c r="E98" s="30">
        <v>556.9</v>
      </c>
      <c r="F98" s="30">
        <v>554.4</v>
      </c>
      <c r="G98" s="12">
        <f t="shared" si="2"/>
        <v>0.5561239843514896</v>
      </c>
      <c r="H98" s="12">
        <f t="shared" si="3"/>
        <v>0.9955108637098222</v>
      </c>
      <c r="I98" s="17"/>
    </row>
    <row r="99" spans="1:9" ht="53.25" customHeight="1">
      <c r="A99" s="27" t="s">
        <v>52</v>
      </c>
      <c r="B99" s="45" t="s">
        <v>187</v>
      </c>
      <c r="C99" s="27" t="s">
        <v>188</v>
      </c>
      <c r="D99" s="30">
        <v>73.7</v>
      </c>
      <c r="E99" s="30">
        <v>73.7</v>
      </c>
      <c r="F99" s="30">
        <v>63.2</v>
      </c>
      <c r="G99" s="12">
        <f t="shared" si="2"/>
        <v>0.8575305291723202</v>
      </c>
      <c r="H99" s="12">
        <f t="shared" si="3"/>
        <v>0.8575305291723202</v>
      </c>
      <c r="I99" s="17"/>
    </row>
    <row r="100" spans="1:9" ht="36" customHeight="1">
      <c r="A100" s="27" t="s">
        <v>52</v>
      </c>
      <c r="B100" s="45" t="s">
        <v>146</v>
      </c>
      <c r="C100" s="27" t="s">
        <v>176</v>
      </c>
      <c r="D100" s="30">
        <v>11483.4</v>
      </c>
      <c r="E100" s="30">
        <v>5965.2</v>
      </c>
      <c r="F100" s="30">
        <v>4981.2</v>
      </c>
      <c r="G100" s="12">
        <f t="shared" si="2"/>
        <v>0.4337739693818904</v>
      </c>
      <c r="H100" s="12">
        <f t="shared" si="3"/>
        <v>0.8350432508549588</v>
      </c>
      <c r="I100" s="17"/>
    </row>
    <row r="101" spans="1:9" ht="22.5" customHeight="1">
      <c r="A101" s="10" t="s">
        <v>52</v>
      </c>
      <c r="B101" s="9" t="s">
        <v>202</v>
      </c>
      <c r="C101" s="10" t="s">
        <v>203</v>
      </c>
      <c r="D101" s="11">
        <v>50</v>
      </c>
      <c r="E101" s="11">
        <v>50</v>
      </c>
      <c r="F101" s="11">
        <v>0</v>
      </c>
      <c r="G101" s="12">
        <f t="shared" si="2"/>
        <v>0</v>
      </c>
      <c r="H101" s="12">
        <f t="shared" si="3"/>
        <v>0</v>
      </c>
      <c r="I101" s="17"/>
    </row>
    <row r="102" spans="1:9" ht="35.25" customHeight="1" hidden="1">
      <c r="A102" s="10" t="s">
        <v>52</v>
      </c>
      <c r="B102" s="9" t="s">
        <v>147</v>
      </c>
      <c r="C102" s="10" t="s">
        <v>148</v>
      </c>
      <c r="D102" s="30">
        <v>0</v>
      </c>
      <c r="E102" s="30">
        <v>0</v>
      </c>
      <c r="F102" s="30">
        <v>0</v>
      </c>
      <c r="G102" s="12" t="e">
        <f aca="true" t="shared" si="4" ref="G102:G119">F102/D102</f>
        <v>#DIV/0!</v>
      </c>
      <c r="H102" s="12" t="e">
        <f t="shared" si="3"/>
        <v>#DIV/0!</v>
      </c>
      <c r="I102" s="17"/>
    </row>
    <row r="103" spans="1:9" ht="30.75" customHeight="1">
      <c r="A103" s="10" t="s">
        <v>52</v>
      </c>
      <c r="B103" s="9" t="s">
        <v>207</v>
      </c>
      <c r="C103" s="10" t="s">
        <v>208</v>
      </c>
      <c r="D103" s="30">
        <v>79.4</v>
      </c>
      <c r="E103" s="30">
        <v>79.4</v>
      </c>
      <c r="F103" s="30">
        <v>0</v>
      </c>
      <c r="G103" s="12">
        <f t="shared" si="4"/>
        <v>0</v>
      </c>
      <c r="H103" s="12">
        <f aca="true" t="shared" si="5" ref="H103:H119">F103/E103</f>
        <v>0</v>
      </c>
      <c r="I103" s="17"/>
    </row>
    <row r="104" spans="1:9" ht="56.25" customHeight="1">
      <c r="A104" s="10" t="s">
        <v>52</v>
      </c>
      <c r="B104" s="9" t="s">
        <v>210</v>
      </c>
      <c r="C104" s="10" t="s">
        <v>209</v>
      </c>
      <c r="D104" s="30">
        <v>144.4</v>
      </c>
      <c r="E104" s="30">
        <v>144.4</v>
      </c>
      <c r="F104" s="30">
        <v>0</v>
      </c>
      <c r="G104" s="12">
        <f t="shared" si="4"/>
        <v>0</v>
      </c>
      <c r="H104" s="12">
        <f t="shared" si="5"/>
        <v>0</v>
      </c>
      <c r="I104" s="17"/>
    </row>
    <row r="105" spans="1:9" ht="57" customHeight="1">
      <c r="A105" s="10" t="s">
        <v>53</v>
      </c>
      <c r="B105" s="9" t="s">
        <v>91</v>
      </c>
      <c r="C105" s="10" t="s">
        <v>178</v>
      </c>
      <c r="D105" s="11">
        <v>4632.3</v>
      </c>
      <c r="E105" s="11">
        <v>2326.3</v>
      </c>
      <c r="F105" s="11">
        <v>1025.1</v>
      </c>
      <c r="G105" s="12">
        <f t="shared" si="4"/>
        <v>0.22129395764523022</v>
      </c>
      <c r="H105" s="12">
        <f t="shared" si="5"/>
        <v>0.44065683703735536</v>
      </c>
      <c r="I105" s="17"/>
    </row>
    <row r="106" spans="1:9" ht="26.25" customHeight="1">
      <c r="A106" s="3" t="s">
        <v>54</v>
      </c>
      <c r="B106" s="2" t="s">
        <v>95</v>
      </c>
      <c r="C106" s="3"/>
      <c r="D106" s="4">
        <f>D107+D108</f>
        <v>453</v>
      </c>
      <c r="E106" s="4">
        <f>E107+E108</f>
        <v>453</v>
      </c>
      <c r="F106" s="4">
        <f>F107+F108</f>
        <v>374.7</v>
      </c>
      <c r="G106" s="12">
        <f t="shared" si="4"/>
        <v>0.8271523178807947</v>
      </c>
      <c r="H106" s="12">
        <f t="shared" si="5"/>
        <v>0.8271523178807947</v>
      </c>
      <c r="I106" s="17"/>
    </row>
    <row r="107" spans="1:9" ht="23.25" customHeight="1" hidden="1">
      <c r="A107" s="10" t="s">
        <v>55</v>
      </c>
      <c r="B107" s="9" t="s">
        <v>96</v>
      </c>
      <c r="C107" s="10" t="s">
        <v>55</v>
      </c>
      <c r="D107" s="11">
        <v>0</v>
      </c>
      <c r="E107" s="11">
        <v>0</v>
      </c>
      <c r="F107" s="11">
        <v>0</v>
      </c>
      <c r="G107" s="12" t="e">
        <f t="shared" si="4"/>
        <v>#DIV/0!</v>
      </c>
      <c r="H107" s="12" t="e">
        <f t="shared" si="5"/>
        <v>#DIV/0!</v>
      </c>
      <c r="I107" s="17"/>
    </row>
    <row r="108" spans="1:9" ht="26.25" customHeight="1">
      <c r="A108" s="10" t="s">
        <v>97</v>
      </c>
      <c r="B108" s="9" t="s">
        <v>98</v>
      </c>
      <c r="C108" s="10" t="s">
        <v>97</v>
      </c>
      <c r="D108" s="11">
        <v>453</v>
      </c>
      <c r="E108" s="11">
        <v>453</v>
      </c>
      <c r="F108" s="11">
        <v>374.7</v>
      </c>
      <c r="G108" s="12">
        <f t="shared" si="4"/>
        <v>0.8271523178807947</v>
      </c>
      <c r="H108" s="12">
        <f t="shared" si="5"/>
        <v>0.8271523178807947</v>
      </c>
      <c r="I108" s="17"/>
    </row>
    <row r="109" spans="1:9" ht="26.25" customHeight="1" hidden="1">
      <c r="A109" s="10"/>
      <c r="B109" s="1" t="s">
        <v>31</v>
      </c>
      <c r="C109" s="10"/>
      <c r="D109" s="11">
        <v>0</v>
      </c>
      <c r="E109" s="11">
        <v>0</v>
      </c>
      <c r="F109" s="11">
        <v>0</v>
      </c>
      <c r="G109" s="12" t="e">
        <f t="shared" si="4"/>
        <v>#DIV/0!</v>
      </c>
      <c r="H109" s="12" t="e">
        <f t="shared" si="5"/>
        <v>#DIV/0!</v>
      </c>
      <c r="I109" s="17"/>
    </row>
    <row r="110" spans="1:9" ht="27" customHeight="1">
      <c r="A110" s="3" t="s">
        <v>99</v>
      </c>
      <c r="B110" s="2" t="s">
        <v>100</v>
      </c>
      <c r="C110" s="3"/>
      <c r="D110" s="4">
        <f>D111</f>
        <v>205.5</v>
      </c>
      <c r="E110" s="4">
        <f>E111</f>
        <v>120</v>
      </c>
      <c r="F110" s="4">
        <f>F111</f>
        <v>100.2</v>
      </c>
      <c r="G110" s="12">
        <f t="shared" si="4"/>
        <v>0.48759124087591244</v>
      </c>
      <c r="H110" s="12">
        <f t="shared" si="5"/>
        <v>0.8350000000000001</v>
      </c>
      <c r="I110" s="17"/>
    </row>
    <row r="111" spans="1:9" ht="17.25" customHeight="1">
      <c r="A111" s="10" t="s">
        <v>101</v>
      </c>
      <c r="B111" s="9" t="s">
        <v>102</v>
      </c>
      <c r="C111" s="10" t="s">
        <v>101</v>
      </c>
      <c r="D111" s="11">
        <v>205.5</v>
      </c>
      <c r="E111" s="11">
        <v>120</v>
      </c>
      <c r="F111" s="11">
        <v>100.2</v>
      </c>
      <c r="G111" s="12">
        <f t="shared" si="4"/>
        <v>0.48759124087591244</v>
      </c>
      <c r="H111" s="12">
        <f t="shared" si="5"/>
        <v>0.8350000000000001</v>
      </c>
      <c r="I111" s="17"/>
    </row>
    <row r="112" spans="1:9" ht="39.75" customHeight="1">
      <c r="A112" s="3" t="s">
        <v>103</v>
      </c>
      <c r="B112" s="2" t="s">
        <v>104</v>
      </c>
      <c r="C112" s="3"/>
      <c r="D112" s="4">
        <f>D113</f>
        <v>800</v>
      </c>
      <c r="E112" s="4">
        <f>E113</f>
        <v>429</v>
      </c>
      <c r="F112" s="4">
        <f>F113</f>
        <v>428.6</v>
      </c>
      <c r="G112" s="12">
        <f t="shared" si="4"/>
        <v>0.5357500000000001</v>
      </c>
      <c r="H112" s="12">
        <f t="shared" si="5"/>
        <v>0.9990675990675991</v>
      </c>
      <c r="I112" s="17"/>
    </row>
    <row r="113" spans="1:9" ht="17.25" customHeight="1">
      <c r="A113" s="10" t="s">
        <v>105</v>
      </c>
      <c r="B113" s="9" t="s">
        <v>149</v>
      </c>
      <c r="C113" s="10" t="s">
        <v>105</v>
      </c>
      <c r="D113" s="11">
        <v>800</v>
      </c>
      <c r="E113" s="11">
        <v>429</v>
      </c>
      <c r="F113" s="11">
        <v>428.6</v>
      </c>
      <c r="G113" s="12">
        <f t="shared" si="4"/>
        <v>0.5357500000000001</v>
      </c>
      <c r="H113" s="12">
        <f t="shared" si="5"/>
        <v>0.9990675990675991</v>
      </c>
      <c r="I113" s="17"/>
    </row>
    <row r="114" spans="1:9" ht="26.25" customHeight="1">
      <c r="A114" s="3" t="s">
        <v>106</v>
      </c>
      <c r="B114" s="2" t="s">
        <v>109</v>
      </c>
      <c r="C114" s="3"/>
      <c r="D114" s="4">
        <f>D115+D117+D116</f>
        <v>12903.1</v>
      </c>
      <c r="E114" s="4">
        <f>E115+E117+E116</f>
        <v>8964.2</v>
      </c>
      <c r="F114" s="4">
        <f>F115+F117+F116</f>
        <v>5316.4</v>
      </c>
      <c r="G114" s="12">
        <f t="shared" si="4"/>
        <v>0.4120250172439181</v>
      </c>
      <c r="H114" s="12">
        <f t="shared" si="5"/>
        <v>0.5930702126235469</v>
      </c>
      <c r="I114" s="17"/>
    </row>
    <row r="115" spans="1:9" ht="35.25" customHeight="1">
      <c r="A115" s="10" t="s">
        <v>107</v>
      </c>
      <c r="B115" s="9" t="s">
        <v>150</v>
      </c>
      <c r="C115" s="10" t="s">
        <v>177</v>
      </c>
      <c r="D115" s="11">
        <v>2052.6</v>
      </c>
      <c r="E115" s="11">
        <v>1026.4</v>
      </c>
      <c r="F115" s="11">
        <v>1026.4</v>
      </c>
      <c r="G115" s="12">
        <f t="shared" si="4"/>
        <v>0.5000487186982364</v>
      </c>
      <c r="H115" s="12">
        <f t="shared" si="5"/>
        <v>1</v>
      </c>
      <c r="I115" s="17"/>
    </row>
    <row r="116" spans="1:9" ht="36" customHeight="1">
      <c r="A116" s="10" t="s">
        <v>107</v>
      </c>
      <c r="B116" s="9" t="s">
        <v>151</v>
      </c>
      <c r="C116" s="10" t="s">
        <v>180</v>
      </c>
      <c r="D116" s="11">
        <v>2289.9</v>
      </c>
      <c r="E116" s="11">
        <v>1145</v>
      </c>
      <c r="F116" s="11">
        <v>0</v>
      </c>
      <c r="G116" s="12">
        <f t="shared" si="4"/>
        <v>0</v>
      </c>
      <c r="H116" s="12">
        <f t="shared" si="5"/>
        <v>0</v>
      </c>
      <c r="I116" s="17"/>
    </row>
    <row r="117" spans="1:9" ht="30.75" customHeight="1">
      <c r="A117" s="10" t="s">
        <v>108</v>
      </c>
      <c r="B117" s="9" t="s">
        <v>179</v>
      </c>
      <c r="C117" s="10" t="s">
        <v>181</v>
      </c>
      <c r="D117" s="11">
        <v>8560.6</v>
      </c>
      <c r="E117" s="11">
        <v>6792.8</v>
      </c>
      <c r="F117" s="11">
        <v>4290</v>
      </c>
      <c r="G117" s="12">
        <f t="shared" si="4"/>
        <v>0.5011330981473261</v>
      </c>
      <c r="H117" s="12">
        <f t="shared" si="5"/>
        <v>0.6315510540572371</v>
      </c>
      <c r="I117" s="17"/>
    </row>
    <row r="118" spans="1:9" ht="26.25" customHeight="1">
      <c r="A118" s="6"/>
      <c r="B118" s="5" t="s">
        <v>56</v>
      </c>
      <c r="C118" s="6"/>
      <c r="D118" s="7">
        <f>D38+D53+D55+D60+D71+D85+D93+D97+D106+D110+D112+D114</f>
        <v>623769.7</v>
      </c>
      <c r="E118" s="7">
        <f>E38+E53+E55+E60+E71+E85+E93+E97+E106+E110+E112+E114</f>
        <v>371894.00000000006</v>
      </c>
      <c r="F118" s="7">
        <f>F38+F53+F55+F60+F71+F85+F93+F97+F106+F110+F112+F114</f>
        <v>301077.5</v>
      </c>
      <c r="G118" s="12">
        <f t="shared" si="4"/>
        <v>0.4826741343800445</v>
      </c>
      <c r="H118" s="12">
        <f t="shared" si="5"/>
        <v>0.8095788047131708</v>
      </c>
      <c r="I118" s="17"/>
    </row>
    <row r="119" spans="1:9" ht="19.5" customHeight="1">
      <c r="A119" s="56"/>
      <c r="B119" s="9" t="s">
        <v>70</v>
      </c>
      <c r="C119" s="10"/>
      <c r="D119" s="63">
        <f>D114+D54</f>
        <v>13827.1</v>
      </c>
      <c r="E119" s="63">
        <f>E114+E54</f>
        <v>9426.1</v>
      </c>
      <c r="F119" s="63">
        <f>F114+F54</f>
        <v>5776.9</v>
      </c>
      <c r="G119" s="12">
        <f t="shared" si="4"/>
        <v>0.4177954885695482</v>
      </c>
      <c r="H119" s="12">
        <f t="shared" si="5"/>
        <v>0.6128621593235802</v>
      </c>
      <c r="I119" s="17"/>
    </row>
    <row r="120" spans="4:7" ht="15.75">
      <c r="D120" s="64"/>
      <c r="E120" s="64"/>
      <c r="F120" s="64"/>
      <c r="G120" s="53"/>
    </row>
    <row r="121" spans="4:7" ht="15.75">
      <c r="D121" s="64"/>
      <c r="E121" s="64"/>
      <c r="F121" s="64"/>
      <c r="G121" s="53"/>
    </row>
    <row r="122" spans="2:8" ht="15.75">
      <c r="B122" s="46" t="s">
        <v>80</v>
      </c>
      <c r="D122" s="64"/>
      <c r="E122" s="64"/>
      <c r="F122" s="64"/>
      <c r="G122" s="53"/>
      <c r="H122" s="50">
        <v>10826.5</v>
      </c>
    </row>
    <row r="123" spans="4:7" ht="15.75">
      <c r="D123" s="64"/>
      <c r="E123" s="64"/>
      <c r="F123" s="64"/>
      <c r="G123" s="53"/>
    </row>
    <row r="124" spans="2:7" ht="15.75">
      <c r="B124" s="46" t="s">
        <v>71</v>
      </c>
      <c r="D124" s="64"/>
      <c r="E124" s="64"/>
      <c r="F124" s="64"/>
      <c r="G124" s="53"/>
    </row>
    <row r="125" spans="2:9" ht="15.75">
      <c r="B125" s="46" t="s">
        <v>72</v>
      </c>
      <c r="D125" s="64"/>
      <c r="E125" s="64"/>
      <c r="F125" s="64"/>
      <c r="G125" s="53"/>
      <c r="H125" s="48" t="s">
        <v>110</v>
      </c>
      <c r="I125" s="49"/>
    </row>
    <row r="126" spans="4:7" ht="15.75">
      <c r="D126" s="64"/>
      <c r="E126" s="64"/>
      <c r="F126" s="64"/>
      <c r="G126" s="53"/>
    </row>
    <row r="127" spans="2:7" ht="15.75">
      <c r="B127" s="46" t="s">
        <v>73</v>
      </c>
      <c r="D127" s="64"/>
      <c r="E127" s="64"/>
      <c r="F127" s="64"/>
      <c r="G127" s="53"/>
    </row>
    <row r="128" spans="2:9" ht="15.75">
      <c r="B128" s="46" t="s">
        <v>74</v>
      </c>
      <c r="D128" s="64"/>
      <c r="E128" s="64"/>
      <c r="F128" s="64"/>
      <c r="G128" s="53"/>
      <c r="H128" s="48" t="s">
        <v>110</v>
      </c>
      <c r="I128" s="49"/>
    </row>
    <row r="129" spans="4:7" ht="15.75">
      <c r="D129" s="64"/>
      <c r="E129" s="64"/>
      <c r="F129" s="64"/>
      <c r="G129" s="53"/>
    </row>
    <row r="130" spans="2:7" ht="15.75">
      <c r="B130" s="46" t="s">
        <v>75</v>
      </c>
      <c r="D130" s="64"/>
      <c r="E130" s="64"/>
      <c r="F130" s="64"/>
      <c r="G130" s="53"/>
    </row>
    <row r="131" spans="2:8" ht="15.75">
      <c r="B131" s="46" t="s">
        <v>76</v>
      </c>
      <c r="D131" s="64"/>
      <c r="E131" s="64"/>
      <c r="F131" s="64"/>
      <c r="G131" s="53"/>
      <c r="H131" s="50">
        <v>0</v>
      </c>
    </row>
    <row r="132" spans="4:7" ht="15.75">
      <c r="D132" s="64"/>
      <c r="E132" s="64"/>
      <c r="F132" s="64"/>
      <c r="G132" s="53"/>
    </row>
    <row r="133" spans="2:7" ht="15.75">
      <c r="B133" s="46" t="s">
        <v>77</v>
      </c>
      <c r="D133" s="64"/>
      <c r="E133" s="64"/>
      <c r="F133" s="64"/>
      <c r="G133" s="53"/>
    </row>
    <row r="134" spans="2:8" ht="15.75">
      <c r="B134" s="46" t="s">
        <v>78</v>
      </c>
      <c r="D134" s="64"/>
      <c r="E134" s="64"/>
      <c r="F134" s="64"/>
      <c r="G134" s="53"/>
      <c r="H134" s="52">
        <v>4000</v>
      </c>
    </row>
    <row r="135" spans="4:7" ht="15.75">
      <c r="D135" s="64"/>
      <c r="E135" s="64"/>
      <c r="F135" s="64"/>
      <c r="G135" s="53"/>
    </row>
    <row r="136" spans="4:7" ht="15.75">
      <c r="D136" s="64"/>
      <c r="E136" s="64"/>
      <c r="F136" s="64"/>
      <c r="G136" s="53"/>
    </row>
    <row r="137" spans="2:9" ht="15.75">
      <c r="B137" s="46" t="s">
        <v>79</v>
      </c>
      <c r="D137" s="64"/>
      <c r="E137" s="64"/>
      <c r="F137" s="64"/>
      <c r="G137" s="53"/>
      <c r="H137" s="53">
        <f>H122+F33+H125+H128-F118-H131-H134</f>
        <v>14373.299999999988</v>
      </c>
      <c r="I137" s="54"/>
    </row>
    <row r="138" spans="4:7" ht="15.75" hidden="1">
      <c r="D138" s="64"/>
      <c r="E138" s="64"/>
      <c r="F138" s="64"/>
      <c r="G138" s="53"/>
    </row>
    <row r="139" spans="4:7" ht="15.75" hidden="1">
      <c r="D139" s="64"/>
      <c r="E139" s="64"/>
      <c r="F139" s="64"/>
      <c r="G139" s="53"/>
    </row>
    <row r="140" spans="2:7" ht="15.75" hidden="1">
      <c r="B140" s="46" t="s">
        <v>81</v>
      </c>
      <c r="D140" s="64"/>
      <c r="E140" s="64"/>
      <c r="F140" s="64"/>
      <c r="G140" s="53"/>
    </row>
    <row r="141" spans="2:7" ht="15.75" hidden="1">
      <c r="B141" s="46" t="s">
        <v>82</v>
      </c>
      <c r="D141" s="64"/>
      <c r="E141" s="64"/>
      <c r="F141" s="64"/>
      <c r="G141" s="53"/>
    </row>
    <row r="142" spans="2:7" ht="15.75" hidden="1">
      <c r="B142" s="46" t="s">
        <v>83</v>
      </c>
      <c r="D142" s="64"/>
      <c r="E142" s="64"/>
      <c r="F142" s="64"/>
      <c r="G142" s="53"/>
    </row>
    <row r="143" ht="15.75" hidden="1"/>
    <row r="144" ht="15.75" hidden="1"/>
    <row r="147" spans="1:8" ht="15.75">
      <c r="A147" s="65" t="s">
        <v>212</v>
      </c>
      <c r="B147" s="65"/>
      <c r="C147" s="65"/>
      <c r="D147" s="65"/>
      <c r="E147" s="65"/>
      <c r="F147" s="65"/>
      <c r="G147" s="65"/>
      <c r="H147" s="65"/>
    </row>
    <row r="148" spans="1:8" ht="15.75">
      <c r="A148" s="65"/>
      <c r="B148" s="65"/>
      <c r="C148" s="65"/>
      <c r="D148" s="65"/>
      <c r="E148" s="65"/>
      <c r="F148" s="65"/>
      <c r="G148" s="65"/>
      <c r="H148" s="65"/>
    </row>
    <row r="149" spans="1:8" ht="15.75">
      <c r="A149" s="65"/>
      <c r="B149" s="65"/>
      <c r="C149" s="65"/>
      <c r="D149" s="65"/>
      <c r="E149" s="65"/>
      <c r="F149" s="65"/>
      <c r="G149" s="65"/>
      <c r="H149" s="65"/>
    </row>
  </sheetData>
  <sheetProtection/>
  <mergeCells count="23">
    <mergeCell ref="L40:N41"/>
    <mergeCell ref="F36:F37"/>
    <mergeCell ref="J40:K40"/>
    <mergeCell ref="H3:H4"/>
    <mergeCell ref="J41:K41"/>
    <mergeCell ref="A2:H2"/>
    <mergeCell ref="A36:A37"/>
    <mergeCell ref="H36:H37"/>
    <mergeCell ref="B36:B37"/>
    <mergeCell ref="D36:D37"/>
    <mergeCell ref="G36:G37"/>
    <mergeCell ref="C3:C4"/>
    <mergeCell ref="A3:A4"/>
    <mergeCell ref="A147:H149"/>
    <mergeCell ref="D1:H1"/>
    <mergeCell ref="B3:B4"/>
    <mergeCell ref="A35:H35"/>
    <mergeCell ref="C36:C37"/>
    <mergeCell ref="D3:D4"/>
    <mergeCell ref="F3:F4"/>
    <mergeCell ref="E36:E37"/>
    <mergeCell ref="E3:E4"/>
    <mergeCell ref="G3:G4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2014-07-18T07:37:41Z</cp:lastPrinted>
  <dcterms:created xsi:type="dcterms:W3CDTF">1996-10-08T23:32:33Z</dcterms:created>
  <dcterms:modified xsi:type="dcterms:W3CDTF">2016-07-18T06:49:46Z</dcterms:modified>
  <cp:category/>
  <cp:version/>
  <cp:contentType/>
  <cp:contentStatus/>
</cp:coreProperties>
</file>