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Print_Area" localSheetId="0">'МР'!$A$1:$H$167</definedName>
  </definedNames>
  <calcPr fullCalcOnLoad="1"/>
</workbook>
</file>

<file path=xl/sharedStrings.xml><?xml version="1.0" encoding="utf-8"?>
<sst xmlns="http://schemas.openxmlformats.org/spreadsheetml/2006/main" count="297" uniqueCount="259">
  <si>
    <t>ДОХОДЫ</t>
  </si>
  <si>
    <t>Налог на имущество физ.лиц</t>
  </si>
  <si>
    <t>Земельный налог</t>
  </si>
  <si>
    <t>Арендная плата за земли</t>
  </si>
  <si>
    <t>Доходы от перечисления части прибыли</t>
  </si>
  <si>
    <t>Проч.дох.от исп. имущ. (наем)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</si>
  <si>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</si>
  <si>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</si>
  <si>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</si>
  <si>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</si>
  <si>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</si>
  <si>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</si>
  <si>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</si>
  <si>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Администрация МР</t>
  </si>
  <si>
    <t>Целевые программы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</si>
  <si>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</si>
  <si>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</si>
  <si>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</si>
  <si>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</si>
  <si>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</si>
  <si>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</si>
  <si>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</si>
  <si>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</si>
  <si>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</si>
  <si>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</si>
  <si>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</si>
  <si>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</si>
  <si>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</si>
  <si>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</si>
  <si>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</si>
  <si>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</si>
  <si>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</si>
  <si>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</si>
  <si>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</si>
  <si>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</si>
  <si>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</si>
  <si>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</si>
  <si>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</si>
  <si>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</si>
  <si>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</si>
  <si>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</si>
  <si>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</si>
  <si>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</si>
  <si>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</si>
  <si>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</si>
  <si>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</si>
  <si>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</si>
  <si>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</si>
  <si>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</si>
  <si>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</si>
  <si>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</si>
  <si>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</si>
  <si>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</si>
  <si>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</si>
  <si>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</si>
  <si>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Госпошлина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</si>
  <si>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</si>
  <si>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</si>
  <si>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</si>
  <si>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</si>
  <si>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</si>
  <si>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</si>
  <si>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</si>
  <si>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</si>
  <si>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</si>
  <si>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</si>
  <si>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</si>
  <si>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</si>
  <si>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</si>
  <si>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</si>
  <si>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</si>
  <si>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</si>
  <si>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</si>
  <si>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</si>
  <si>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</si>
  <si>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</si>
  <si>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</si>
  <si>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</si>
  <si>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</si>
  <si>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</si>
  <si>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</si>
  <si>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</si>
  <si>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</si>
  <si>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</si>
  <si>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</si>
  <si>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</si>
  <si>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вопросы в области национальной безопасности и правоохранительной деятельности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</si>
  <si>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</si>
  <si>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</si>
  <si>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</si>
  <si>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</si>
  <si>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</si>
  <si>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</si>
  <si>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Дорожное хозяйство(дорожные фонды), в том числе: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</si>
  <si>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</si>
  <si>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</si>
  <si>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</si>
  <si>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</si>
  <si>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</si>
  <si>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</si>
  <si>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</si>
  <si>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</si>
  <si>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</si>
  <si>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</si>
  <si>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</si>
  <si>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</si>
  <si>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</si>
  <si>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</si>
  <si>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9148600</t>
  </si>
  <si>
    <t>Коммунальное хозяйство, в том числе: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</si>
  <si>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</si>
  <si>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</si>
  <si>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</si>
  <si>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</si>
  <si>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</si>
  <si>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</si>
  <si>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</si>
  <si>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</si>
  <si>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</si>
  <si>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</si>
  <si>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</si>
  <si>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</si>
  <si>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>Расходы по исполнительным листам</t>
  </si>
  <si>
    <t>9910008510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</si>
  <si>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</si>
  <si>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</si>
  <si>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</si>
  <si>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</si>
  <si>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</si>
  <si>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</si>
  <si>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</si>
  <si>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</si>
  <si>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</si>
  <si>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</si>
  <si>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</si>
  <si>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</si>
  <si>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</si>
  <si>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</si>
  <si>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</si>
  <si>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</si>
  <si>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</si>
  <si>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</si>
  <si>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</si>
  <si>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</si>
  <si>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</si>
  <si>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</si>
  <si>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</si>
  <si>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</si>
  <si>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</si>
  <si>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</si>
  <si>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</si>
  <si>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</si>
  <si>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</si>
  <si>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</si>
  <si>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</si>
  <si>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</si>
  <si>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</si>
  <si>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</si>
  <si>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</si>
  <si>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Сельское хозяйство и рыболовство</t>
  </si>
  <si>
    <t>Транспорт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</si>
  <si>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</si>
  <si>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</si>
  <si>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</si>
  <si>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</si>
  <si>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</si>
  <si>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</si>
  <si>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</si>
  <si>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</si>
  <si>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</si>
  <si>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</si>
  <si>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</si>
  <si>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</si>
  <si>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</si>
  <si>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</si>
  <si>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</si>
  <si>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</si>
  <si>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Остатки на начало года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</si>
  <si>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</si>
  <si>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</si>
  <si>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82001..270  04.35.00</t>
  </si>
  <si>
    <t>- Получен банковский кредит от кредитных организаций</t>
  </si>
  <si>
    <t>Проч.дох.от исп. имущ.</t>
  </si>
  <si>
    <t>058,059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</si>
  <si>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</si>
  <si>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</si>
  <si>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</si>
  <si>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75401V0000</t>
  </si>
  <si>
    <t>Основное мероприятие "Изготовление технических планов подземных и надземных газопроводов, расположенных в Ртищевском районе Саратовской области"</t>
  </si>
  <si>
    <t>72134V0000</t>
  </si>
  <si>
    <t>7210000000</t>
  </si>
  <si>
    <t>Основное мероприятие "Подготовка нормативов градостроительного проектирования"</t>
  </si>
  <si>
    <t>72118V0000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</si>
  <si>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</si>
  <si>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72121V0000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</si>
  <si>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</si>
  <si>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</si>
  <si>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</si>
  <si>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</si>
  <si>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</si>
  <si>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72122V0000</t>
  </si>
  <si>
    <t>72123V0000</t>
  </si>
  <si>
    <t>72124V0000</t>
  </si>
  <si>
    <t>72125V0000</t>
  </si>
  <si>
    <t>72126V0000</t>
  </si>
  <si>
    <t>Основное мероприятие "Содержание автомобильных дорог общего пользования местного значения"</t>
  </si>
  <si>
    <t>75202G0800</t>
  </si>
  <si>
    <t>75305G0000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</si>
  <si>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</si>
  <si>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</si>
  <si>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Основное мероприятие "Ремонт асфальтобетонного покрытия улиц в границах сельских населенных пунктов"</t>
  </si>
  <si>
    <t>Основное мероприятие "Изготовление сметной документации, технический контроль"</t>
  </si>
  <si>
    <t>75306G0000</t>
  </si>
  <si>
    <t>7240100С50</t>
  </si>
  <si>
    <t>Приобретение водоразборных колонок для организации водоснабжения в Ртищевском районе Саратовской области</t>
  </si>
  <si>
    <t>Реализация мероприятий по обеспечению жильем молодых семей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</si>
  <si>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</si>
  <si>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</si>
  <si>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</si>
  <si>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</si>
  <si>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</si>
  <si>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Поступления от денежных пожертвований, предоставляемых физическими лицами получателям средств муниципальных районов</t>
  </si>
  <si>
    <t>7240100С60</t>
  </si>
  <si>
    <t>7240100С70</t>
  </si>
  <si>
    <t>7240100С80</t>
  </si>
  <si>
    <t>7240100С90</t>
  </si>
  <si>
    <t>Приобретение погружного электронасосного агрегата для Макаровского МО (с. Васильевка)</t>
  </si>
  <si>
    <t>Приобретение погружного электронасосного агрегата для Краснозвездинского МО (с. Владыкино)</t>
  </si>
  <si>
    <t>Приобретение погружного электронасосного агрегата для Урусовского МО (п. Центральная усадьба совхоза "Выдвиженец")</t>
  </si>
  <si>
    <t>Капитальный ремонт артезианской скважины глубиной 100 м, комплекса водозабора и подачи воды, расположенной по адресу: Саратовская область, Ртищевский район, с. Шило -  Голицыно, Северо - Восточная часть</t>
  </si>
  <si>
    <t xml:space="preserve">Сведения 
об исполнении бюджета Ртищевского муниципального района 
за I полугодие 2018 года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</si>
  <si>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</si>
  <si>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</si>
  <si>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</si>
  <si>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1</t>
  </si>
  <si>
    <t>НАЛОГОВЫЕ И НЕНАЛОГОВЫЕ ДОХОДЫ</t>
  </si>
  <si>
    <t>Налог на доходы физических лиц</t>
  </si>
  <si>
    <t>Налог взимаемый в связи с применением патентной системы</t>
  </si>
  <si>
    <t>Единый налог на вмененный доход</t>
  </si>
  <si>
    <t>Единый сельскохозяйственный налог</t>
  </si>
  <si>
    <t>Доходы от сдачи в аренду имущества</t>
  </si>
  <si>
    <t>Плата за негативное воздействие на окружающую среду</t>
  </si>
  <si>
    <t>Доходы от оказания платных услуг (компенсация затрат)</t>
  </si>
  <si>
    <t xml:space="preserve">Доходы местного бюджета от продажи имущества и земли </t>
  </si>
  <si>
    <t>Штрафы, санкции, возмещение ущерба, в том числе:</t>
  </si>
  <si>
    <t>Межбюджетные трансферты, передаваемые бюджетам муниципальных районов из областного бюджета</t>
  </si>
  <si>
    <t>ИТОГО ДОХОДОВ</t>
  </si>
  <si>
    <t>Другие общегосударственные вопросы, в том числе:</t>
  </si>
  <si>
    <t xml:space="preserve">Отдел по управления имуществом </t>
  </si>
  <si>
    <t>НАЦИОНАЛЬНАЯ БЕЗОПАСНОСТЬ И ПРАВООХРАНИТЕЛЬНАЯ ДЕЯТЕЛЬНОСТЬ</t>
  </si>
  <si>
    <t>Жилищное хозяйство, в том числе:</t>
  </si>
  <si>
    <t>Охрана семьи и детства  (Компенсация части родительской платы, опека несовершеннолетних)</t>
  </si>
  <si>
    <t>- Погашение банковского кредита</t>
  </si>
  <si>
    <t>Уточненные полугодовые плановые назначения, тыс. рублей</t>
  </si>
  <si>
    <t>Процент  исполнения к уточненному полугодовому плану, %</t>
  </si>
  <si>
    <t>Верно: начальник отдела делопроизводства</t>
  </si>
  <si>
    <t>администрации муниципального района</t>
  </si>
  <si>
    <t>Ю.А. Малюгина</t>
  </si>
  <si>
    <t xml:space="preserve">                                                                                        Приложение № 1
                                                                             к распоряжению администрации
                                                                             Ртищевского  муниципального района 
                                                                             от 26 июля 2018 года № 589-р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</si>
</sst>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9" fontId="3" fillId="33" borderId="1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left" vertical="top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left" vertical="top" wrapText="1"/>
    </xf>
    <xf numFmtId="49" fontId="3" fillId="33" borderId="11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 vertical="top" wrapText="1"/>
    </xf>
    <xf numFmtId="9" fontId="3" fillId="0" borderId="12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9" fontId="6" fillId="0" borderId="0" xfId="0" applyNumberFormat="1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195" fontId="5" fillId="33" borderId="10" xfId="52" applyNumberFormat="1" applyFont="1" applyFill="1" applyBorder="1" applyAlignment="1" applyProtection="1">
      <alignment vertical="center" wrapText="1"/>
      <protection hidden="1"/>
    </xf>
    <xf numFmtId="49" fontId="5" fillId="33" borderId="10" xfId="52" applyNumberFormat="1" applyFont="1" applyFill="1" applyBorder="1" applyAlignment="1" applyProtection="1">
      <alignment vertical="center" wrapText="1"/>
      <protection hidden="1"/>
    </xf>
    <xf numFmtId="49" fontId="4" fillId="33" borderId="10" xfId="0" applyNumberFormat="1" applyFont="1" applyFill="1" applyBorder="1" applyAlignment="1">
      <alignment horizontal="left" vertical="center" wrapText="1"/>
    </xf>
    <xf numFmtId="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95" fontId="5" fillId="33" borderId="10" xfId="52" applyNumberFormat="1" applyFont="1" applyFill="1" applyBorder="1" applyAlignment="1" applyProtection="1">
      <alignment wrapText="1"/>
      <protection hidden="1"/>
    </xf>
    <xf numFmtId="49" fontId="5" fillId="33" borderId="10" xfId="52" applyNumberFormat="1" applyFont="1" applyFill="1" applyBorder="1" applyAlignment="1" applyProtection="1">
      <alignment wrapText="1"/>
      <protection hidden="1"/>
    </xf>
    <xf numFmtId="9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95" fontId="4" fillId="33" borderId="10" xfId="52" applyNumberFormat="1" applyFont="1" applyFill="1" applyBorder="1" applyAlignment="1" applyProtection="1">
      <alignment vertical="center" wrapText="1"/>
      <protection hidden="1"/>
    </xf>
    <xf numFmtId="49" fontId="4" fillId="33" borderId="10" xfId="52" applyNumberFormat="1" applyFont="1" applyFill="1" applyBorder="1" applyAlignment="1" applyProtection="1">
      <alignment vertical="center" wrapText="1"/>
      <protection hidden="1"/>
    </xf>
    <xf numFmtId="9" fontId="3" fillId="0" borderId="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85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185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200" fontId="4" fillId="33" borderId="0" xfId="0" applyNumberFormat="1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33" borderId="14" xfId="54" applyNumberFormat="1" applyFont="1" applyFill="1" applyBorder="1" applyAlignment="1" applyProtection="1">
      <alignment horizontal="left" vertical="center" wrapText="1"/>
      <protection hidden="1"/>
    </xf>
    <xf numFmtId="184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3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6"/>
  <sheetViews>
    <sheetView tabSelected="1" view="pageBreakPreview" zoomScale="75" zoomScaleNormal="85" zoomScaleSheetLayoutView="75" workbookViewId="0" topLeftCell="B136">
      <selection activeCell="D1" sqref="D1:H1"/>
    </sheetView>
  </sheetViews>
  <sheetFormatPr defaultColWidth="9.140625" defaultRowHeight="12.75"/>
  <cols>
    <col min="1" max="1" width="6.57421875" style="50" hidden="1" customWidth="1"/>
    <col min="2" max="2" width="54.57421875" style="50" customWidth="1"/>
    <col min="3" max="3" width="15.7109375" style="51" hidden="1" customWidth="1"/>
    <col min="4" max="4" width="18.28125" style="53" customWidth="1"/>
    <col min="5" max="5" width="17.57421875" style="53" customWidth="1"/>
    <col min="6" max="6" width="15.28125" style="53" customWidth="1"/>
    <col min="7" max="7" width="19.421875" style="53" customWidth="1"/>
    <col min="8" max="8" width="19.00390625" style="53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4:8" ht="95.25" customHeight="1">
      <c r="D1" s="78" t="s">
        <v>258</v>
      </c>
      <c r="E1" s="78"/>
      <c r="F1" s="78"/>
      <c r="G1" s="78"/>
      <c r="H1" s="78"/>
    </row>
    <row r="2" spans="1:9" ht="87" customHeight="1">
      <c r="A2" s="76" t="s">
        <v>230</v>
      </c>
      <c r="B2" s="76"/>
      <c r="C2" s="76"/>
      <c r="D2" s="76"/>
      <c r="E2" s="76"/>
      <c r="F2" s="76"/>
      <c r="G2" s="76"/>
      <c r="H2" s="76"/>
      <c r="I2" s="2"/>
    </row>
    <row r="3" spans="1:9" ht="12.75" customHeight="1">
      <c r="A3" s="77"/>
      <c r="B3" s="79" t="s">
        <v>0</v>
      </c>
      <c r="C3" s="65" t="s">
        <v>82</v>
      </c>
      <c r="D3" s="64" t="s">
        <v>231</v>
      </c>
      <c r="E3" s="70" t="s">
        <v>253</v>
      </c>
      <c r="F3" s="64" t="s">
        <v>232</v>
      </c>
      <c r="G3" s="64" t="s">
        <v>233</v>
      </c>
      <c r="H3" s="70" t="s">
        <v>254</v>
      </c>
      <c r="I3" s="4"/>
    </row>
    <row r="4" spans="1:9" ht="74.25" customHeight="1">
      <c r="A4" s="77"/>
      <c r="B4" s="79"/>
      <c r="C4" s="66"/>
      <c r="D4" s="64"/>
      <c r="E4" s="71"/>
      <c r="F4" s="64"/>
      <c r="G4" s="64"/>
      <c r="H4" s="71"/>
      <c r="I4" s="4"/>
    </row>
    <row r="5" spans="1:9" ht="29.25" customHeight="1">
      <c r="A5" s="5"/>
      <c r="B5" s="60" t="s">
        <v>234</v>
      </c>
      <c r="C5" s="58">
        <v>2</v>
      </c>
      <c r="D5" s="59">
        <v>2</v>
      </c>
      <c r="E5" s="58">
        <v>3</v>
      </c>
      <c r="F5" s="58">
        <v>4</v>
      </c>
      <c r="G5" s="59">
        <v>5</v>
      </c>
      <c r="H5" s="59">
        <v>6</v>
      </c>
      <c r="I5" s="4"/>
    </row>
    <row r="6" spans="1:9" ht="24" customHeight="1">
      <c r="A6" s="5"/>
      <c r="B6" s="61" t="s">
        <v>235</v>
      </c>
      <c r="C6" s="7"/>
      <c r="D6" s="10">
        <f>D7+D9+D10+D11+D12+D13+D14+D15+D16+D17+D18+D19+D20+D21+D22+D23+D24+D26+D8</f>
        <v>173110.4</v>
      </c>
      <c r="E6" s="10">
        <f>E7+E9+E10+E11+E12+E13+E14+E15+E16+E17+E18+E19+E20+E21+E22+E23+E24+E26+E8</f>
        <v>80524</v>
      </c>
      <c r="F6" s="10">
        <f>F7+F9+F10+F11+F12+F13+F14+F15+F16+F17+F18+F19+F20+F21+F22+F23+F24+F26+F8</f>
        <v>94345.89999999998</v>
      </c>
      <c r="G6" s="63">
        <f>F6/D6</f>
        <v>0.5450042285154444</v>
      </c>
      <c r="H6" s="63">
        <f>F6/E6</f>
        <v>1.1716494461278621</v>
      </c>
      <c r="I6" s="9"/>
    </row>
    <row r="7" spans="1:9" ht="16.5">
      <c r="A7" s="5"/>
      <c r="B7" s="61" t="s">
        <v>236</v>
      </c>
      <c r="C7" s="7"/>
      <c r="D7" s="10">
        <v>113067</v>
      </c>
      <c r="E7" s="10">
        <v>54800</v>
      </c>
      <c r="F7" s="10">
        <v>57233.6</v>
      </c>
      <c r="G7" s="63">
        <f aca="true" t="shared" si="0" ref="G7:G36">F7/D7</f>
        <v>0.5061919039153776</v>
      </c>
      <c r="H7" s="63">
        <f aca="true" t="shared" si="1" ref="H7:H36">F7/E7</f>
        <v>1.0444087591240876</v>
      </c>
      <c r="I7" s="9"/>
    </row>
    <row r="8" spans="1:9" ht="33">
      <c r="A8" s="5"/>
      <c r="B8" s="6" t="s">
        <v>237</v>
      </c>
      <c r="C8" s="7"/>
      <c r="D8" s="10">
        <v>40</v>
      </c>
      <c r="E8" s="10">
        <v>0</v>
      </c>
      <c r="F8" s="10">
        <v>35.4</v>
      </c>
      <c r="G8" s="63">
        <f t="shared" si="0"/>
        <v>0.885</v>
      </c>
      <c r="H8" s="63">
        <v>0</v>
      </c>
      <c r="I8" s="9"/>
    </row>
    <row r="9" spans="1:9" ht="16.5">
      <c r="A9" s="5"/>
      <c r="B9" s="61" t="s">
        <v>238</v>
      </c>
      <c r="C9" s="7"/>
      <c r="D9" s="10">
        <v>15000</v>
      </c>
      <c r="E9" s="10">
        <v>8200</v>
      </c>
      <c r="F9" s="10">
        <v>6986.4</v>
      </c>
      <c r="G9" s="63">
        <f t="shared" si="0"/>
        <v>0.46575999999999995</v>
      </c>
      <c r="H9" s="63">
        <f t="shared" si="1"/>
        <v>0.852</v>
      </c>
      <c r="I9" s="9"/>
    </row>
    <row r="10" spans="1:9" ht="16.5">
      <c r="A10" s="5"/>
      <c r="B10" s="6" t="s">
        <v>239</v>
      </c>
      <c r="C10" s="7"/>
      <c r="D10" s="10">
        <v>8865</v>
      </c>
      <c r="E10" s="10">
        <v>5300</v>
      </c>
      <c r="F10" s="10">
        <v>6081.7</v>
      </c>
      <c r="G10" s="63">
        <f t="shared" si="0"/>
        <v>0.6860349689791314</v>
      </c>
      <c r="H10" s="63">
        <f t="shared" si="1"/>
        <v>1.147490566037736</v>
      </c>
      <c r="I10" s="9"/>
    </row>
    <row r="11" spans="1:9" ht="16.5" hidden="1">
      <c r="A11" s="5"/>
      <c r="B11" s="6" t="s">
        <v>1</v>
      </c>
      <c r="C11" s="7"/>
      <c r="D11" s="10">
        <v>0</v>
      </c>
      <c r="E11" s="10">
        <v>0</v>
      </c>
      <c r="F11" s="10">
        <v>0</v>
      </c>
      <c r="G11" s="63" t="e">
        <f t="shared" si="0"/>
        <v>#DIV/0!</v>
      </c>
      <c r="H11" s="63" t="e">
        <f t="shared" si="1"/>
        <v>#DIV/0!</v>
      </c>
      <c r="I11" s="9"/>
    </row>
    <row r="12" spans="1:9" ht="16.5">
      <c r="A12" s="5"/>
      <c r="B12" s="6" t="s">
        <v>110</v>
      </c>
      <c r="C12" s="7"/>
      <c r="D12" s="10">
        <v>18984.4</v>
      </c>
      <c r="E12" s="10">
        <v>6900</v>
      </c>
      <c r="F12" s="10">
        <v>10269.3</v>
      </c>
      <c r="G12" s="63">
        <f t="shared" si="0"/>
        <v>0.5409336086470996</v>
      </c>
      <c r="H12" s="63">
        <f t="shared" si="1"/>
        <v>1.488304347826087</v>
      </c>
      <c r="I12" s="9"/>
    </row>
    <row r="13" spans="1:9" ht="16.5" hidden="1">
      <c r="A13" s="5"/>
      <c r="B13" s="6" t="s">
        <v>2</v>
      </c>
      <c r="C13" s="7"/>
      <c r="D13" s="10">
        <v>0</v>
      </c>
      <c r="E13" s="10">
        <v>0</v>
      </c>
      <c r="F13" s="10">
        <v>0</v>
      </c>
      <c r="G13" s="63" t="e">
        <f t="shared" si="0"/>
        <v>#DIV/0!</v>
      </c>
      <c r="H13" s="63" t="e">
        <f t="shared" si="1"/>
        <v>#DIV/0!</v>
      </c>
      <c r="I13" s="9"/>
    </row>
    <row r="14" spans="1:9" ht="16.5">
      <c r="A14" s="5"/>
      <c r="B14" s="6" t="s">
        <v>55</v>
      </c>
      <c r="C14" s="7"/>
      <c r="D14" s="10">
        <v>3500</v>
      </c>
      <c r="E14" s="10">
        <v>1650</v>
      </c>
      <c r="F14" s="10">
        <v>2339.2</v>
      </c>
      <c r="G14" s="63">
        <f t="shared" si="0"/>
        <v>0.6683428571428571</v>
      </c>
      <c r="H14" s="63">
        <f t="shared" si="1"/>
        <v>1.4176969696969697</v>
      </c>
      <c r="I14" s="9"/>
    </row>
    <row r="15" spans="1:9" ht="16.5" hidden="1">
      <c r="A15" s="5"/>
      <c r="B15" s="6" t="s">
        <v>161</v>
      </c>
      <c r="C15" s="7"/>
      <c r="D15" s="10"/>
      <c r="E15" s="10"/>
      <c r="F15" s="10"/>
      <c r="G15" s="63" t="e">
        <f t="shared" si="0"/>
        <v>#DIV/0!</v>
      </c>
      <c r="H15" s="63" t="e">
        <f t="shared" si="1"/>
        <v>#DIV/0!</v>
      </c>
      <c r="I15" s="9"/>
    </row>
    <row r="16" spans="1:9" ht="16.5">
      <c r="A16" s="5"/>
      <c r="B16" s="6" t="s">
        <v>3</v>
      </c>
      <c r="C16" s="7"/>
      <c r="D16" s="10">
        <v>4100</v>
      </c>
      <c r="E16" s="10">
        <v>1750</v>
      </c>
      <c r="F16" s="10">
        <v>2921.4</v>
      </c>
      <c r="G16" s="63">
        <f t="shared" si="0"/>
        <v>0.7125365853658536</v>
      </c>
      <c r="H16" s="63">
        <f t="shared" si="1"/>
        <v>1.6693714285714287</v>
      </c>
      <c r="I16" s="9"/>
    </row>
    <row r="17" spans="1:9" ht="16.5">
      <c r="A17" s="5"/>
      <c r="B17" s="1" t="s">
        <v>240</v>
      </c>
      <c r="C17" s="7"/>
      <c r="D17" s="10">
        <v>400</v>
      </c>
      <c r="E17" s="10">
        <v>200</v>
      </c>
      <c r="F17" s="10">
        <v>332.4</v>
      </c>
      <c r="G17" s="63">
        <f t="shared" si="0"/>
        <v>0.831</v>
      </c>
      <c r="H17" s="63">
        <f t="shared" si="1"/>
        <v>1.662</v>
      </c>
      <c r="I17" s="9"/>
    </row>
    <row r="18" spans="1:9" ht="16.5" hidden="1">
      <c r="A18" s="5"/>
      <c r="B18" s="6" t="s">
        <v>4</v>
      </c>
      <c r="C18" s="7"/>
      <c r="D18" s="10">
        <v>0</v>
      </c>
      <c r="E18" s="10">
        <v>0</v>
      </c>
      <c r="F18" s="10">
        <v>0</v>
      </c>
      <c r="G18" s="63" t="e">
        <f t="shared" si="0"/>
        <v>#DIV/0!</v>
      </c>
      <c r="H18" s="63" t="e">
        <f t="shared" si="1"/>
        <v>#DIV/0!</v>
      </c>
      <c r="I18" s="9"/>
    </row>
    <row r="19" spans="1:9" ht="16.5" hidden="1">
      <c r="A19" s="5"/>
      <c r="B19" s="6" t="s">
        <v>5</v>
      </c>
      <c r="C19" s="7"/>
      <c r="D19" s="10">
        <v>0</v>
      </c>
      <c r="E19" s="10">
        <v>0</v>
      </c>
      <c r="F19" s="10">
        <v>0</v>
      </c>
      <c r="G19" s="63" t="e">
        <f t="shared" si="0"/>
        <v>#DIV/0!</v>
      </c>
      <c r="H19" s="63" t="e">
        <f t="shared" si="1"/>
        <v>#DIV/0!</v>
      </c>
      <c r="I19" s="9"/>
    </row>
    <row r="20" spans="1:9" ht="32.25" customHeight="1">
      <c r="A20" s="5"/>
      <c r="B20" s="1" t="s">
        <v>241</v>
      </c>
      <c r="C20" s="7"/>
      <c r="D20" s="10">
        <v>872</v>
      </c>
      <c r="E20" s="10">
        <v>500</v>
      </c>
      <c r="F20" s="10">
        <v>403</v>
      </c>
      <c r="G20" s="63">
        <f t="shared" si="0"/>
        <v>0.46215596330275227</v>
      </c>
      <c r="H20" s="63">
        <f t="shared" si="1"/>
        <v>0.806</v>
      </c>
      <c r="I20" s="9"/>
    </row>
    <row r="21" spans="1:9" ht="18" customHeight="1" hidden="1">
      <c r="A21" s="5"/>
      <c r="B21" s="6" t="s">
        <v>182</v>
      </c>
      <c r="C21" s="7"/>
      <c r="D21" s="10"/>
      <c r="E21" s="10"/>
      <c r="F21" s="10"/>
      <c r="G21" s="63" t="e">
        <f t="shared" si="0"/>
        <v>#DIV/0!</v>
      </c>
      <c r="H21" s="63" t="e">
        <f t="shared" si="1"/>
        <v>#DIV/0!</v>
      </c>
      <c r="I21" s="9"/>
    </row>
    <row r="22" spans="1:9" ht="30.75">
      <c r="A22" s="5"/>
      <c r="B22" s="1" t="s">
        <v>242</v>
      </c>
      <c r="C22" s="7"/>
      <c r="D22" s="10">
        <v>160</v>
      </c>
      <c r="E22" s="10">
        <v>0</v>
      </c>
      <c r="F22" s="10">
        <v>158.4</v>
      </c>
      <c r="G22" s="63">
        <f t="shared" si="0"/>
        <v>0.99</v>
      </c>
      <c r="H22" s="63">
        <v>0</v>
      </c>
      <c r="I22" s="9"/>
    </row>
    <row r="23" spans="1:9" ht="30.75">
      <c r="A23" s="5"/>
      <c r="B23" s="1" t="s">
        <v>243</v>
      </c>
      <c r="C23" s="7"/>
      <c r="D23" s="10">
        <v>5700</v>
      </c>
      <c r="E23" s="10">
        <v>300</v>
      </c>
      <c r="F23" s="10">
        <v>6414</v>
      </c>
      <c r="G23" s="63">
        <f t="shared" si="0"/>
        <v>1.1252631578947367</v>
      </c>
      <c r="H23" s="63">
        <f t="shared" si="1"/>
        <v>21.38</v>
      </c>
      <c r="I23" s="9"/>
    </row>
    <row r="24" spans="1:9" ht="16.5">
      <c r="A24" s="5"/>
      <c r="B24" s="61" t="s">
        <v>244</v>
      </c>
      <c r="C24" s="7"/>
      <c r="D24" s="10">
        <v>2422</v>
      </c>
      <c r="E24" s="10">
        <v>924</v>
      </c>
      <c r="F24" s="10">
        <v>1186.6</v>
      </c>
      <c r="G24" s="63">
        <f t="shared" si="0"/>
        <v>0.489925681255161</v>
      </c>
      <c r="H24" s="63">
        <f t="shared" si="1"/>
        <v>1.2841991341991341</v>
      </c>
      <c r="I24" s="9"/>
    </row>
    <row r="25" spans="1:9" ht="16.5">
      <c r="A25" s="5"/>
      <c r="B25" s="6" t="s">
        <v>6</v>
      </c>
      <c r="C25" s="7"/>
      <c r="D25" s="10">
        <v>1315</v>
      </c>
      <c r="E25" s="10">
        <v>462</v>
      </c>
      <c r="F25" s="10">
        <v>753.9</v>
      </c>
      <c r="G25" s="63">
        <f t="shared" si="0"/>
        <v>0.5733079847908745</v>
      </c>
      <c r="H25" s="63">
        <f t="shared" si="1"/>
        <v>1.6318181818181818</v>
      </c>
      <c r="I25" s="9"/>
    </row>
    <row r="26" spans="1:9" ht="16.5">
      <c r="A26" s="5"/>
      <c r="B26" s="6" t="s">
        <v>7</v>
      </c>
      <c r="C26" s="7"/>
      <c r="D26" s="10">
        <v>0</v>
      </c>
      <c r="E26" s="10">
        <v>0</v>
      </c>
      <c r="F26" s="10">
        <v>-15.5</v>
      </c>
      <c r="G26" s="63">
        <v>0</v>
      </c>
      <c r="H26" s="63">
        <v>0</v>
      </c>
      <c r="I26" s="9"/>
    </row>
    <row r="27" spans="1:9" ht="16.5">
      <c r="A27" s="5"/>
      <c r="B27" s="1" t="s">
        <v>46</v>
      </c>
      <c r="C27" s="11"/>
      <c r="D27" s="10">
        <f>D28+D29+D30+D31+D32+D35+D33</f>
        <v>564422.9</v>
      </c>
      <c r="E27" s="10">
        <f>E28+E29+E30+E31+E32+E35+E33</f>
        <v>284596</v>
      </c>
      <c r="F27" s="10">
        <f>F28+F29+F30+F31+F32+F35+F33+15.5</f>
        <v>279791</v>
      </c>
      <c r="G27" s="63">
        <f t="shared" si="0"/>
        <v>0.4957116374973446</v>
      </c>
      <c r="H27" s="63">
        <f t="shared" si="1"/>
        <v>0.9831164176587163</v>
      </c>
      <c r="I27" s="9"/>
    </row>
    <row r="28" spans="1:9" ht="16.5">
      <c r="A28" s="5"/>
      <c r="B28" s="6" t="s">
        <v>8</v>
      </c>
      <c r="C28" s="7"/>
      <c r="D28" s="10">
        <v>138965</v>
      </c>
      <c r="E28" s="10">
        <v>69482.5</v>
      </c>
      <c r="F28" s="10">
        <v>69480</v>
      </c>
      <c r="G28" s="63">
        <f t="shared" si="0"/>
        <v>0.4999820098585975</v>
      </c>
      <c r="H28" s="63">
        <f t="shared" si="1"/>
        <v>0.999964019717195</v>
      </c>
      <c r="I28" s="9"/>
    </row>
    <row r="29" spans="1:9" ht="16.5">
      <c r="A29" s="5"/>
      <c r="B29" s="6" t="s">
        <v>9</v>
      </c>
      <c r="C29" s="7"/>
      <c r="D29" s="10">
        <v>365322.4</v>
      </c>
      <c r="E29" s="10">
        <v>181060.8</v>
      </c>
      <c r="F29" s="10">
        <v>198602.2</v>
      </c>
      <c r="G29" s="63">
        <f t="shared" si="0"/>
        <v>0.5436354299654224</v>
      </c>
      <c r="H29" s="63">
        <f t="shared" si="1"/>
        <v>1.0968812686125324</v>
      </c>
      <c r="I29" s="9"/>
    </row>
    <row r="30" spans="1:9" ht="16.5">
      <c r="A30" s="5"/>
      <c r="B30" s="6" t="s">
        <v>10</v>
      </c>
      <c r="C30" s="7"/>
      <c r="D30" s="10">
        <v>52975.2</v>
      </c>
      <c r="E30" s="10">
        <v>30337.9</v>
      </c>
      <c r="F30" s="10">
        <v>11693.3</v>
      </c>
      <c r="G30" s="63">
        <f t="shared" si="0"/>
        <v>0.22073158761080655</v>
      </c>
      <c r="H30" s="63">
        <f t="shared" si="1"/>
        <v>0.3854353795087992</v>
      </c>
      <c r="I30" s="9"/>
    </row>
    <row r="31" spans="1:9" ht="29.25" customHeight="1" hidden="1">
      <c r="A31" s="5"/>
      <c r="B31" s="6" t="s">
        <v>97</v>
      </c>
      <c r="C31" s="7"/>
      <c r="D31" s="10">
        <v>0</v>
      </c>
      <c r="E31" s="10">
        <v>0</v>
      </c>
      <c r="F31" s="10">
        <v>0</v>
      </c>
      <c r="G31" s="63" t="e">
        <f t="shared" si="0"/>
        <v>#DIV/0!</v>
      </c>
      <c r="H31" s="63" t="e">
        <f t="shared" si="1"/>
        <v>#DIV/0!</v>
      </c>
      <c r="I31" s="9"/>
    </row>
    <row r="32" spans="1:9" ht="63" customHeight="1">
      <c r="A32" s="5"/>
      <c r="B32" s="6" t="s">
        <v>75</v>
      </c>
      <c r="C32" s="11"/>
      <c r="D32" s="10">
        <v>6891</v>
      </c>
      <c r="E32" s="10">
        <v>3445.5</v>
      </c>
      <c r="F32" s="10">
        <v>0</v>
      </c>
      <c r="G32" s="63">
        <f t="shared" si="0"/>
        <v>0</v>
      </c>
      <c r="H32" s="63">
        <f t="shared" si="1"/>
        <v>0</v>
      </c>
      <c r="I32" s="9"/>
    </row>
    <row r="33" spans="1:9" ht="60.75" customHeight="1">
      <c r="A33" s="5"/>
      <c r="B33" s="12" t="s">
        <v>245</v>
      </c>
      <c r="C33" s="13"/>
      <c r="D33" s="10">
        <v>269.3</v>
      </c>
      <c r="E33" s="10">
        <v>269.3</v>
      </c>
      <c r="F33" s="10">
        <v>0</v>
      </c>
      <c r="G33" s="63">
        <f t="shared" si="0"/>
        <v>0</v>
      </c>
      <c r="H33" s="63">
        <f t="shared" si="1"/>
        <v>0</v>
      </c>
      <c r="I33" s="9"/>
    </row>
    <row r="34" spans="1:9" ht="54.75" customHeight="1">
      <c r="A34" s="5"/>
      <c r="B34" s="12" t="s">
        <v>221</v>
      </c>
      <c r="C34" s="13"/>
      <c r="D34" s="10">
        <v>0</v>
      </c>
      <c r="E34" s="10">
        <v>0</v>
      </c>
      <c r="F34" s="10">
        <v>15.5</v>
      </c>
      <c r="G34" s="63">
        <v>0</v>
      </c>
      <c r="H34" s="63">
        <v>0</v>
      </c>
      <c r="I34" s="9"/>
    </row>
    <row r="35" spans="1:9" ht="39" customHeight="1" hidden="1" thickBot="1">
      <c r="A35" s="5"/>
      <c r="B35" s="62" t="s">
        <v>79</v>
      </c>
      <c r="C35" s="14"/>
      <c r="D35" s="10">
        <v>0</v>
      </c>
      <c r="E35" s="10">
        <v>0</v>
      </c>
      <c r="F35" s="10">
        <v>0</v>
      </c>
      <c r="G35" s="63">
        <v>0</v>
      </c>
      <c r="H35" s="63">
        <v>0</v>
      </c>
      <c r="I35" s="9"/>
    </row>
    <row r="36" spans="1:9" ht="16.5">
      <c r="A36" s="5"/>
      <c r="B36" s="61" t="s">
        <v>246</v>
      </c>
      <c r="C36" s="7"/>
      <c r="D36" s="10">
        <f>D6+D27</f>
        <v>737533.3</v>
      </c>
      <c r="E36" s="10">
        <f>E6+E27</f>
        <v>365120</v>
      </c>
      <c r="F36" s="10">
        <f>F6+F27</f>
        <v>374136.89999999997</v>
      </c>
      <c r="G36" s="63">
        <f t="shared" si="0"/>
        <v>0.5072813661430609</v>
      </c>
      <c r="H36" s="63">
        <f t="shared" si="1"/>
        <v>1.0246957164767747</v>
      </c>
      <c r="I36" s="9"/>
    </row>
    <row r="37" spans="1:9" ht="16.5" hidden="1">
      <c r="A37" s="5"/>
      <c r="B37" s="6" t="s">
        <v>56</v>
      </c>
      <c r="C37" s="7"/>
      <c r="D37" s="10">
        <f>D6</f>
        <v>173110.4</v>
      </c>
      <c r="E37" s="10">
        <f>E6</f>
        <v>80524</v>
      </c>
      <c r="F37" s="10">
        <f>F6</f>
        <v>94345.89999999998</v>
      </c>
      <c r="G37" s="8">
        <f>F37/D37</f>
        <v>0.5450042285154444</v>
      </c>
      <c r="H37" s="8">
        <f>F37/E37</f>
        <v>1.1716494461278621</v>
      </c>
      <c r="I37" s="9"/>
    </row>
    <row r="38" spans="1:9" ht="16.5">
      <c r="A38" s="67"/>
      <c r="B38" s="68"/>
      <c r="C38" s="68"/>
      <c r="D38" s="68"/>
      <c r="E38" s="68"/>
      <c r="F38" s="68"/>
      <c r="G38" s="68"/>
      <c r="H38" s="69"/>
      <c r="I38" s="15"/>
    </row>
    <row r="39" spans="1:9" ht="15" customHeight="1">
      <c r="A39" s="75" t="s">
        <v>81</v>
      </c>
      <c r="B39" s="79" t="s">
        <v>11</v>
      </c>
      <c r="C39" s="65" t="s">
        <v>82</v>
      </c>
      <c r="D39" s="64" t="s">
        <v>231</v>
      </c>
      <c r="E39" s="70" t="s">
        <v>253</v>
      </c>
      <c r="F39" s="64" t="s">
        <v>232</v>
      </c>
      <c r="G39" s="64" t="s">
        <v>233</v>
      </c>
      <c r="H39" s="70" t="s">
        <v>254</v>
      </c>
      <c r="I39" s="4"/>
    </row>
    <row r="40" spans="1:9" ht="72" customHeight="1">
      <c r="A40" s="75"/>
      <c r="B40" s="79"/>
      <c r="C40" s="66"/>
      <c r="D40" s="64"/>
      <c r="E40" s="71"/>
      <c r="F40" s="64"/>
      <c r="G40" s="64"/>
      <c r="H40" s="71"/>
      <c r="I40" s="4"/>
    </row>
    <row r="41" spans="1:9" ht="24" customHeight="1">
      <c r="A41" s="6"/>
      <c r="B41" s="60" t="s">
        <v>234</v>
      </c>
      <c r="C41" s="58">
        <v>2</v>
      </c>
      <c r="D41" s="59">
        <v>2</v>
      </c>
      <c r="E41" s="58">
        <v>3</v>
      </c>
      <c r="F41" s="58">
        <v>4</v>
      </c>
      <c r="G41" s="59">
        <v>5</v>
      </c>
      <c r="H41" s="59">
        <v>6</v>
      </c>
      <c r="I41" s="4"/>
    </row>
    <row r="42" spans="1:9" ht="37.5" customHeight="1">
      <c r="A42" s="11" t="s">
        <v>35</v>
      </c>
      <c r="B42" s="6" t="s">
        <v>12</v>
      </c>
      <c r="C42" s="7"/>
      <c r="D42" s="10">
        <f>D44+D49+D50+D47+D48+D46+D43</f>
        <v>51113.299999999996</v>
      </c>
      <c r="E42" s="10">
        <f>E44+E49+E50+E47+E48+E46+E43</f>
        <v>27500.9</v>
      </c>
      <c r="F42" s="10">
        <f>F44+F49+F50+F47+F48+F46+F43</f>
        <v>24023.499999999996</v>
      </c>
      <c r="G42" s="63">
        <f aca="true" t="shared" si="2" ref="G42:G126">F42/D42</f>
        <v>0.4700048715305018</v>
      </c>
      <c r="H42" s="63">
        <f>F42/E42</f>
        <v>0.8735532291670453</v>
      </c>
      <c r="I42" s="16"/>
    </row>
    <row r="43" spans="1:9" ht="57" customHeight="1">
      <c r="A43" s="7" t="s">
        <v>36</v>
      </c>
      <c r="B43" s="6" t="s">
        <v>138</v>
      </c>
      <c r="C43" s="7" t="s">
        <v>36</v>
      </c>
      <c r="D43" s="10">
        <v>1560</v>
      </c>
      <c r="E43" s="10">
        <v>844</v>
      </c>
      <c r="F43" s="10">
        <v>755.1</v>
      </c>
      <c r="G43" s="63">
        <f t="shared" si="2"/>
        <v>0.48403846153846153</v>
      </c>
      <c r="H43" s="63">
        <f aca="true" t="shared" si="3" ref="H43:H106">F43/E43</f>
        <v>0.8946682464454977</v>
      </c>
      <c r="I43" s="16"/>
    </row>
    <row r="44" spans="1:14" ht="106.5" customHeight="1">
      <c r="A44" s="7" t="s">
        <v>37</v>
      </c>
      <c r="B44" s="6" t="s">
        <v>83</v>
      </c>
      <c r="C44" s="7" t="s">
        <v>37</v>
      </c>
      <c r="D44" s="10">
        <f>D45</f>
        <v>24315.7</v>
      </c>
      <c r="E44" s="10">
        <f>E45</f>
        <v>12997.4</v>
      </c>
      <c r="F44" s="10">
        <f>F45</f>
        <v>11157.6</v>
      </c>
      <c r="G44" s="63">
        <f t="shared" si="2"/>
        <v>0.45886402612303984</v>
      </c>
      <c r="H44" s="63">
        <f t="shared" si="3"/>
        <v>0.858448612799483</v>
      </c>
      <c r="I44" s="17"/>
      <c r="J44" s="73"/>
      <c r="K44" s="73"/>
      <c r="L44" s="72"/>
      <c r="M44" s="72"/>
      <c r="N44" s="72"/>
    </row>
    <row r="45" spans="1:14" s="25" customFormat="1" ht="27" customHeight="1">
      <c r="A45" s="20"/>
      <c r="B45" s="21" t="s">
        <v>13</v>
      </c>
      <c r="C45" s="20" t="s">
        <v>37</v>
      </c>
      <c r="D45" s="22">
        <v>24315.7</v>
      </c>
      <c r="E45" s="22">
        <v>12997.4</v>
      </c>
      <c r="F45" s="22">
        <v>11157.6</v>
      </c>
      <c r="G45" s="63">
        <f t="shared" si="2"/>
        <v>0.45886402612303984</v>
      </c>
      <c r="H45" s="63">
        <f t="shared" si="3"/>
        <v>0.858448612799483</v>
      </c>
      <c r="I45" s="23"/>
      <c r="J45" s="74"/>
      <c r="K45" s="74"/>
      <c r="L45" s="72"/>
      <c r="M45" s="72"/>
      <c r="N45" s="72"/>
    </row>
    <row r="46" spans="1:14" s="25" customFormat="1" ht="84" customHeight="1">
      <c r="A46" s="20" t="s">
        <v>119</v>
      </c>
      <c r="B46" s="6" t="s">
        <v>173</v>
      </c>
      <c r="C46" s="20" t="s">
        <v>174</v>
      </c>
      <c r="D46" s="22">
        <v>66.9</v>
      </c>
      <c r="E46" s="22">
        <v>66.9</v>
      </c>
      <c r="F46" s="22">
        <v>57.8</v>
      </c>
      <c r="G46" s="63">
        <f t="shared" si="2"/>
        <v>0.8639760837070253</v>
      </c>
      <c r="H46" s="63">
        <f t="shared" si="3"/>
        <v>0.8639760837070253</v>
      </c>
      <c r="I46" s="26"/>
      <c r="J46" s="24"/>
      <c r="K46" s="24"/>
      <c r="L46" s="19"/>
      <c r="M46" s="19"/>
      <c r="N46" s="19"/>
    </row>
    <row r="47" spans="1:14" ht="75.75" customHeight="1">
      <c r="A47" s="7" t="s">
        <v>38</v>
      </c>
      <c r="B47" s="6" t="s">
        <v>84</v>
      </c>
      <c r="C47" s="7" t="s">
        <v>38</v>
      </c>
      <c r="D47" s="10">
        <v>7485.2</v>
      </c>
      <c r="E47" s="10">
        <v>4018.9</v>
      </c>
      <c r="F47" s="10">
        <v>3911.6</v>
      </c>
      <c r="G47" s="63">
        <f t="shared" si="2"/>
        <v>0.5225778870304066</v>
      </c>
      <c r="H47" s="63">
        <f t="shared" si="3"/>
        <v>0.9733011520565329</v>
      </c>
      <c r="I47" s="27"/>
      <c r="J47" s="18"/>
      <c r="K47" s="18"/>
      <c r="L47" s="19"/>
      <c r="M47" s="19"/>
      <c r="N47" s="19"/>
    </row>
    <row r="48" spans="1:14" ht="30" customHeight="1" hidden="1">
      <c r="A48" s="7" t="s">
        <v>94</v>
      </c>
      <c r="B48" s="6" t="s">
        <v>95</v>
      </c>
      <c r="C48" s="7" t="s">
        <v>94</v>
      </c>
      <c r="D48" s="10">
        <v>0</v>
      </c>
      <c r="E48" s="10">
        <v>0</v>
      </c>
      <c r="F48" s="10">
        <v>0</v>
      </c>
      <c r="G48" s="63" t="e">
        <f t="shared" si="2"/>
        <v>#DIV/0!</v>
      </c>
      <c r="H48" s="63" t="e">
        <f t="shared" si="3"/>
        <v>#DIV/0!</v>
      </c>
      <c r="I48" s="27"/>
      <c r="J48" s="18"/>
      <c r="K48" s="18"/>
      <c r="L48" s="19"/>
      <c r="M48" s="19"/>
      <c r="N48" s="19"/>
    </row>
    <row r="49" spans="1:9" ht="17.25" customHeight="1">
      <c r="A49" s="7" t="s">
        <v>39</v>
      </c>
      <c r="B49" s="6" t="s">
        <v>85</v>
      </c>
      <c r="C49" s="7" t="s">
        <v>39</v>
      </c>
      <c r="D49" s="10">
        <v>500</v>
      </c>
      <c r="E49" s="10">
        <v>0</v>
      </c>
      <c r="F49" s="10">
        <v>0</v>
      </c>
      <c r="G49" s="63">
        <f t="shared" si="2"/>
        <v>0</v>
      </c>
      <c r="H49" s="63">
        <v>0</v>
      </c>
      <c r="I49" s="27"/>
    </row>
    <row r="50" spans="1:9" ht="33" customHeight="1">
      <c r="A50" s="28" t="s">
        <v>59</v>
      </c>
      <c r="B50" s="29" t="s">
        <v>247</v>
      </c>
      <c r="C50" s="28"/>
      <c r="D50" s="10">
        <f>D51+D52+D53+D54+D55+D56</f>
        <v>17185.5</v>
      </c>
      <c r="E50" s="10">
        <f>E51+E52+E53+E54+E55+E56</f>
        <v>9573.7</v>
      </c>
      <c r="F50" s="10">
        <f>F51+F52+F53+F54+F55+F56</f>
        <v>8141.400000000001</v>
      </c>
      <c r="G50" s="63">
        <f t="shared" si="2"/>
        <v>0.4737365802566117</v>
      </c>
      <c r="H50" s="63">
        <f t="shared" si="3"/>
        <v>0.8503922203536772</v>
      </c>
      <c r="I50" s="27"/>
    </row>
    <row r="51" spans="1:9" s="25" customFormat="1" ht="66" customHeight="1">
      <c r="A51" s="30"/>
      <c r="B51" s="31" t="s">
        <v>102</v>
      </c>
      <c r="C51" s="30" t="s">
        <v>183</v>
      </c>
      <c r="D51" s="22">
        <v>10591</v>
      </c>
      <c r="E51" s="22">
        <v>6551</v>
      </c>
      <c r="F51" s="22">
        <v>5649.6</v>
      </c>
      <c r="G51" s="63">
        <f t="shared" si="2"/>
        <v>0.533434047776414</v>
      </c>
      <c r="H51" s="63">
        <f t="shared" si="3"/>
        <v>0.8624026866127309</v>
      </c>
      <c r="I51" s="26"/>
    </row>
    <row r="52" spans="1:9" s="25" customFormat="1" ht="39.75" customHeight="1">
      <c r="A52" s="30"/>
      <c r="B52" s="31" t="s">
        <v>99</v>
      </c>
      <c r="C52" s="30" t="s">
        <v>100</v>
      </c>
      <c r="D52" s="22">
        <v>140.3</v>
      </c>
      <c r="E52" s="22">
        <v>140.3</v>
      </c>
      <c r="F52" s="22">
        <v>140.3</v>
      </c>
      <c r="G52" s="63">
        <f t="shared" si="2"/>
        <v>1</v>
      </c>
      <c r="H52" s="63">
        <f t="shared" si="3"/>
        <v>1</v>
      </c>
      <c r="I52" s="26"/>
    </row>
    <row r="53" spans="1:9" s="25" customFormat="1" ht="64.5" customHeight="1">
      <c r="A53" s="30"/>
      <c r="B53" s="31" t="s">
        <v>98</v>
      </c>
      <c r="C53" s="30" t="s">
        <v>126</v>
      </c>
      <c r="D53" s="22">
        <v>278.1</v>
      </c>
      <c r="E53" s="22">
        <v>148.1</v>
      </c>
      <c r="F53" s="22">
        <v>81.5</v>
      </c>
      <c r="G53" s="63">
        <f t="shared" si="2"/>
        <v>0.2930600503416037</v>
      </c>
      <c r="H53" s="63">
        <f t="shared" si="3"/>
        <v>0.550303848750844</v>
      </c>
      <c r="I53" s="26"/>
    </row>
    <row r="54" spans="1:9" s="25" customFormat="1" ht="29.25" customHeight="1">
      <c r="A54" s="30"/>
      <c r="B54" s="31" t="s">
        <v>248</v>
      </c>
      <c r="C54" s="30" t="s">
        <v>101</v>
      </c>
      <c r="D54" s="22">
        <v>4162.8</v>
      </c>
      <c r="E54" s="22">
        <v>2221</v>
      </c>
      <c r="F54" s="22">
        <v>1956.7</v>
      </c>
      <c r="G54" s="63">
        <f t="shared" si="2"/>
        <v>0.4700442010185452</v>
      </c>
      <c r="H54" s="63">
        <f t="shared" si="3"/>
        <v>0.8809995497523638</v>
      </c>
      <c r="I54" s="26"/>
    </row>
    <row r="55" spans="1:9" s="25" customFormat="1" ht="39" customHeight="1">
      <c r="A55" s="30"/>
      <c r="B55" s="31" t="s">
        <v>139</v>
      </c>
      <c r="C55" s="30" t="s">
        <v>125</v>
      </c>
      <c r="D55" s="22">
        <v>2013.3</v>
      </c>
      <c r="E55" s="22">
        <v>513.3</v>
      </c>
      <c r="F55" s="22">
        <v>313.3</v>
      </c>
      <c r="G55" s="63">
        <f t="shared" si="2"/>
        <v>0.15561515919137736</v>
      </c>
      <c r="H55" s="63">
        <f t="shared" si="3"/>
        <v>0.6103643093707385</v>
      </c>
      <c r="I55" s="26"/>
    </row>
    <row r="56" spans="1:9" s="25" customFormat="1" ht="24.75" customHeight="1" hidden="1">
      <c r="A56" s="30"/>
      <c r="B56" s="31" t="s">
        <v>124</v>
      </c>
      <c r="C56" s="30" t="s">
        <v>108</v>
      </c>
      <c r="D56" s="22">
        <v>0</v>
      </c>
      <c r="E56" s="22">
        <v>0</v>
      </c>
      <c r="F56" s="22">
        <v>0</v>
      </c>
      <c r="G56" s="63" t="e">
        <f t="shared" si="2"/>
        <v>#DIV/0!</v>
      </c>
      <c r="H56" s="63" t="e">
        <f t="shared" si="3"/>
        <v>#DIV/0!</v>
      </c>
      <c r="I56" s="26"/>
    </row>
    <row r="57" spans="1:9" s="25" customFormat="1" ht="24.75" customHeight="1" hidden="1">
      <c r="A57" s="30"/>
      <c r="B57" s="31" t="s">
        <v>122</v>
      </c>
      <c r="C57" s="30"/>
      <c r="D57" s="22"/>
      <c r="E57" s="22"/>
      <c r="F57" s="22"/>
      <c r="G57" s="63" t="e">
        <f t="shared" si="2"/>
        <v>#DIV/0!</v>
      </c>
      <c r="H57" s="63" t="e">
        <f t="shared" si="3"/>
        <v>#DIV/0!</v>
      </c>
      <c r="I57" s="26"/>
    </row>
    <row r="58" spans="1:9" ht="37.5" customHeight="1">
      <c r="A58" s="11" t="s">
        <v>40</v>
      </c>
      <c r="B58" s="1" t="s">
        <v>249</v>
      </c>
      <c r="C58" s="7"/>
      <c r="D58" s="10">
        <f aca="true" t="shared" si="4" ref="D58:F59">D59</f>
        <v>200</v>
      </c>
      <c r="E58" s="10">
        <f t="shared" si="4"/>
        <v>200</v>
      </c>
      <c r="F58" s="10">
        <f t="shared" si="4"/>
        <v>200</v>
      </c>
      <c r="G58" s="63">
        <f t="shared" si="2"/>
        <v>1</v>
      </c>
      <c r="H58" s="63">
        <f t="shared" si="3"/>
        <v>1</v>
      </c>
      <c r="I58" s="27"/>
    </row>
    <row r="59" spans="1:9" ht="47.25" customHeight="1">
      <c r="A59" s="7" t="s">
        <v>80</v>
      </c>
      <c r="B59" s="6" t="s">
        <v>86</v>
      </c>
      <c r="C59" s="7"/>
      <c r="D59" s="10">
        <f t="shared" si="4"/>
        <v>200</v>
      </c>
      <c r="E59" s="10">
        <f t="shared" si="4"/>
        <v>200</v>
      </c>
      <c r="F59" s="10">
        <f t="shared" si="4"/>
        <v>200</v>
      </c>
      <c r="G59" s="63">
        <f t="shared" si="2"/>
        <v>1</v>
      </c>
      <c r="H59" s="63">
        <f t="shared" si="3"/>
        <v>1</v>
      </c>
      <c r="I59" s="27"/>
    </row>
    <row r="60" spans="1:9" s="25" customFormat="1" ht="91.5" customHeight="1">
      <c r="A60" s="20"/>
      <c r="B60" s="21" t="s">
        <v>158</v>
      </c>
      <c r="C60" s="20" t="s">
        <v>127</v>
      </c>
      <c r="D60" s="22">
        <f>D61+D62+D63</f>
        <v>200</v>
      </c>
      <c r="E60" s="22">
        <f>E61+E62+E63</f>
        <v>200</v>
      </c>
      <c r="F60" s="22">
        <f>F61+F62+F63</f>
        <v>200</v>
      </c>
      <c r="G60" s="63">
        <f t="shared" si="2"/>
        <v>1</v>
      </c>
      <c r="H60" s="63">
        <f t="shared" si="3"/>
        <v>1</v>
      </c>
      <c r="I60" s="26"/>
    </row>
    <row r="61" spans="1:9" s="25" customFormat="1" ht="132" customHeight="1">
      <c r="A61" s="20"/>
      <c r="B61" s="21" t="s">
        <v>141</v>
      </c>
      <c r="C61" s="20" t="s">
        <v>140</v>
      </c>
      <c r="D61" s="22">
        <v>100</v>
      </c>
      <c r="E61" s="22">
        <v>100</v>
      </c>
      <c r="F61" s="22">
        <v>100</v>
      </c>
      <c r="G61" s="63">
        <f t="shared" si="2"/>
        <v>1</v>
      </c>
      <c r="H61" s="63">
        <f t="shared" si="3"/>
        <v>1</v>
      </c>
      <c r="I61" s="26"/>
    </row>
    <row r="62" spans="1:9" s="25" customFormat="1" ht="51" customHeight="1">
      <c r="A62" s="20"/>
      <c r="B62" s="21" t="s">
        <v>143</v>
      </c>
      <c r="C62" s="20" t="s">
        <v>142</v>
      </c>
      <c r="D62" s="22">
        <v>100</v>
      </c>
      <c r="E62" s="22">
        <v>100</v>
      </c>
      <c r="F62" s="22">
        <v>100</v>
      </c>
      <c r="G62" s="63">
        <f t="shared" si="2"/>
        <v>1</v>
      </c>
      <c r="H62" s="63">
        <f t="shared" si="3"/>
        <v>1</v>
      </c>
      <c r="I62" s="26"/>
    </row>
    <row r="63" spans="1:9" s="25" customFormat="1" ht="57" customHeight="1" hidden="1">
      <c r="A63" s="20"/>
      <c r="B63" s="21" t="s">
        <v>172</v>
      </c>
      <c r="C63" s="20" t="s">
        <v>171</v>
      </c>
      <c r="D63" s="22">
        <v>0</v>
      </c>
      <c r="E63" s="22">
        <v>0</v>
      </c>
      <c r="F63" s="22">
        <v>0</v>
      </c>
      <c r="G63" s="63" t="e">
        <f t="shared" si="2"/>
        <v>#DIV/0!</v>
      </c>
      <c r="H63" s="63" t="e">
        <f t="shared" si="3"/>
        <v>#DIV/0!</v>
      </c>
      <c r="I63" s="26"/>
    </row>
    <row r="64" spans="1:9" ht="19.5" customHeight="1">
      <c r="A64" s="11" t="s">
        <v>41</v>
      </c>
      <c r="B64" s="6" t="s">
        <v>15</v>
      </c>
      <c r="C64" s="7"/>
      <c r="D64" s="10">
        <f>D67+D69+D74+D85</f>
        <v>39652.200000000004</v>
      </c>
      <c r="E64" s="10">
        <f>E67+E69+E74+E85</f>
        <v>26258.199999999997</v>
      </c>
      <c r="F64" s="10">
        <f>F67+F69+F74+F85</f>
        <v>1443.2</v>
      </c>
      <c r="G64" s="63">
        <f t="shared" si="2"/>
        <v>0.03639646728302591</v>
      </c>
      <c r="H64" s="63">
        <f t="shared" si="3"/>
        <v>0.054961878575073696</v>
      </c>
      <c r="I64" s="27"/>
    </row>
    <row r="65" spans="1:9" ht="33" customHeight="1" hidden="1">
      <c r="A65" s="7" t="s">
        <v>105</v>
      </c>
      <c r="B65" s="6" t="s">
        <v>106</v>
      </c>
      <c r="C65" s="7" t="s">
        <v>107</v>
      </c>
      <c r="D65" s="10">
        <v>0</v>
      </c>
      <c r="E65" s="10">
        <v>0</v>
      </c>
      <c r="F65" s="10">
        <v>0</v>
      </c>
      <c r="G65" s="63" t="e">
        <f t="shared" si="2"/>
        <v>#DIV/0!</v>
      </c>
      <c r="H65" s="63" t="e">
        <f t="shared" si="3"/>
        <v>#DIV/0!</v>
      </c>
      <c r="I65" s="27"/>
    </row>
    <row r="66" spans="1:9" ht="33" customHeight="1" hidden="1">
      <c r="A66" s="7" t="s">
        <v>105</v>
      </c>
      <c r="B66" s="6" t="s">
        <v>112</v>
      </c>
      <c r="C66" s="7" t="s">
        <v>111</v>
      </c>
      <c r="D66" s="10">
        <v>0</v>
      </c>
      <c r="E66" s="10">
        <v>0</v>
      </c>
      <c r="F66" s="10">
        <v>0</v>
      </c>
      <c r="G66" s="63" t="e">
        <f t="shared" si="2"/>
        <v>#DIV/0!</v>
      </c>
      <c r="H66" s="63" t="e">
        <f t="shared" si="3"/>
        <v>#DIV/0!</v>
      </c>
      <c r="I66" s="27"/>
    </row>
    <row r="67" spans="1:9" ht="21.75" customHeight="1">
      <c r="A67" s="7" t="s">
        <v>120</v>
      </c>
      <c r="B67" s="6" t="s">
        <v>159</v>
      </c>
      <c r="C67" s="7"/>
      <c r="D67" s="10">
        <f>D68</f>
        <v>133.9</v>
      </c>
      <c r="E67" s="10">
        <f>E68</f>
        <v>66</v>
      </c>
      <c r="F67" s="10">
        <f>F68</f>
        <v>0</v>
      </c>
      <c r="G67" s="63">
        <f t="shared" si="2"/>
        <v>0</v>
      </c>
      <c r="H67" s="63">
        <f t="shared" si="3"/>
        <v>0</v>
      </c>
      <c r="I67" s="27"/>
    </row>
    <row r="68" spans="1:9" ht="39" customHeight="1">
      <c r="A68" s="7"/>
      <c r="B68" s="21" t="s">
        <v>129</v>
      </c>
      <c r="C68" s="20" t="s">
        <v>128</v>
      </c>
      <c r="D68" s="22">
        <v>133.9</v>
      </c>
      <c r="E68" s="22">
        <v>66</v>
      </c>
      <c r="F68" s="22">
        <v>0</v>
      </c>
      <c r="G68" s="63">
        <f t="shared" si="2"/>
        <v>0</v>
      </c>
      <c r="H68" s="63">
        <f t="shared" si="3"/>
        <v>0</v>
      </c>
      <c r="I68" s="27"/>
    </row>
    <row r="69" spans="1:9" ht="27.75" customHeight="1">
      <c r="A69" s="7" t="s">
        <v>144</v>
      </c>
      <c r="B69" s="6" t="s">
        <v>160</v>
      </c>
      <c r="C69" s="7"/>
      <c r="D69" s="10">
        <f>D70+D71+D72</f>
        <v>200</v>
      </c>
      <c r="E69" s="10">
        <f>E70+E71+E72</f>
        <v>200</v>
      </c>
      <c r="F69" s="10">
        <f>F70+F71+F72</f>
        <v>0</v>
      </c>
      <c r="G69" s="63">
        <f t="shared" si="2"/>
        <v>0</v>
      </c>
      <c r="H69" s="63">
        <f t="shared" si="3"/>
        <v>0</v>
      </c>
      <c r="I69" s="27"/>
    </row>
    <row r="70" spans="1:9" ht="39" customHeight="1" hidden="1">
      <c r="A70" s="7"/>
      <c r="B70" s="21" t="s">
        <v>145</v>
      </c>
      <c r="C70" s="20" t="s">
        <v>180</v>
      </c>
      <c r="D70" s="22">
        <v>0</v>
      </c>
      <c r="E70" s="22">
        <v>0</v>
      </c>
      <c r="F70" s="22">
        <v>0</v>
      </c>
      <c r="G70" s="63" t="e">
        <f t="shared" si="2"/>
        <v>#DIV/0!</v>
      </c>
      <c r="H70" s="63" t="e">
        <f t="shared" si="3"/>
        <v>#DIV/0!</v>
      </c>
      <c r="I70" s="27"/>
    </row>
    <row r="71" spans="1:9" ht="52.5" customHeight="1" hidden="1">
      <c r="A71" s="7"/>
      <c r="B71" s="21" t="s">
        <v>146</v>
      </c>
      <c r="C71" s="20" t="s">
        <v>147</v>
      </c>
      <c r="D71" s="22">
        <v>0</v>
      </c>
      <c r="E71" s="22">
        <v>0</v>
      </c>
      <c r="F71" s="22">
        <v>0</v>
      </c>
      <c r="G71" s="63" t="e">
        <f t="shared" si="2"/>
        <v>#DIV/0!</v>
      </c>
      <c r="H71" s="63" t="e">
        <f t="shared" si="3"/>
        <v>#DIV/0!</v>
      </c>
      <c r="I71" s="27"/>
    </row>
    <row r="72" spans="1:9" ht="52.5" customHeight="1">
      <c r="A72" s="7"/>
      <c r="B72" s="32" t="s">
        <v>184</v>
      </c>
      <c r="C72" s="33" t="s">
        <v>185</v>
      </c>
      <c r="D72" s="22">
        <f>D73</f>
        <v>200</v>
      </c>
      <c r="E72" s="22">
        <f>E73</f>
        <v>200</v>
      </c>
      <c r="F72" s="22">
        <f>F73</f>
        <v>0</v>
      </c>
      <c r="G72" s="63">
        <f t="shared" si="2"/>
        <v>0</v>
      </c>
      <c r="H72" s="63">
        <f t="shared" si="3"/>
        <v>0</v>
      </c>
      <c r="I72" s="27"/>
    </row>
    <row r="73" spans="1:9" ht="91.5" customHeight="1">
      <c r="A73" s="7"/>
      <c r="B73" s="32" t="s">
        <v>186</v>
      </c>
      <c r="C73" s="33" t="s">
        <v>187</v>
      </c>
      <c r="D73" s="22">
        <v>200</v>
      </c>
      <c r="E73" s="22">
        <v>200</v>
      </c>
      <c r="F73" s="22">
        <v>0</v>
      </c>
      <c r="G73" s="63">
        <f t="shared" si="2"/>
        <v>0</v>
      </c>
      <c r="H73" s="63">
        <f t="shared" si="3"/>
        <v>0</v>
      </c>
      <c r="I73" s="27"/>
    </row>
    <row r="74" spans="1:9" ht="37.5" customHeight="1">
      <c r="A74" s="7" t="s">
        <v>57</v>
      </c>
      <c r="B74" s="6" t="s">
        <v>93</v>
      </c>
      <c r="C74" s="7"/>
      <c r="D74" s="10">
        <f>D75+D76+D83+D78+D79+D80+D77+D81+D82</f>
        <v>37233.3</v>
      </c>
      <c r="E74" s="10">
        <f>E75+E76+E83+E78+E79+E80+E77+E81+E82</f>
        <v>24952.199999999997</v>
      </c>
      <c r="F74" s="10">
        <f>F75+F76+F83+F78+F79+F80+F77+F81+F82</f>
        <v>1270.1000000000001</v>
      </c>
      <c r="G74" s="63">
        <f t="shared" si="2"/>
        <v>0.034111937432352225</v>
      </c>
      <c r="H74" s="63">
        <f t="shared" si="3"/>
        <v>0.05090132333020737</v>
      </c>
      <c r="I74" s="27"/>
    </row>
    <row r="75" spans="1:9" ht="70.5" customHeight="1">
      <c r="A75" s="34"/>
      <c r="B75" s="21" t="s">
        <v>209</v>
      </c>
      <c r="C75" s="20" t="s">
        <v>206</v>
      </c>
      <c r="D75" s="22">
        <v>14558.8</v>
      </c>
      <c r="E75" s="22">
        <v>14558.8</v>
      </c>
      <c r="F75" s="22">
        <v>166.7</v>
      </c>
      <c r="G75" s="63">
        <f t="shared" si="2"/>
        <v>0.011450119515344671</v>
      </c>
      <c r="H75" s="63">
        <f t="shared" si="3"/>
        <v>0.011450119515344671</v>
      </c>
      <c r="I75" s="27"/>
    </row>
    <row r="76" spans="1:9" s="36" customFormat="1" ht="57" customHeight="1">
      <c r="A76" s="34"/>
      <c r="B76" s="32" t="s">
        <v>210</v>
      </c>
      <c r="C76" s="33" t="s">
        <v>130</v>
      </c>
      <c r="D76" s="22">
        <v>1743.6</v>
      </c>
      <c r="E76" s="22">
        <v>1743.6</v>
      </c>
      <c r="F76" s="22">
        <v>0</v>
      </c>
      <c r="G76" s="63">
        <f t="shared" si="2"/>
        <v>0</v>
      </c>
      <c r="H76" s="63">
        <f t="shared" si="3"/>
        <v>0</v>
      </c>
      <c r="I76" s="35"/>
    </row>
    <row r="77" spans="1:9" s="36" customFormat="1" ht="57" customHeight="1" hidden="1">
      <c r="A77" s="34"/>
      <c r="B77" s="32" t="s">
        <v>179</v>
      </c>
      <c r="C77" s="33" t="s">
        <v>178</v>
      </c>
      <c r="D77" s="22">
        <v>0</v>
      </c>
      <c r="E77" s="22">
        <v>0</v>
      </c>
      <c r="F77" s="22">
        <v>0</v>
      </c>
      <c r="G77" s="63" t="e">
        <f t="shared" si="2"/>
        <v>#DIV/0!</v>
      </c>
      <c r="H77" s="63" t="e">
        <f t="shared" si="3"/>
        <v>#DIV/0!</v>
      </c>
      <c r="I77" s="35"/>
    </row>
    <row r="78" spans="1:9" s="36" customFormat="1" ht="88.5" customHeight="1">
      <c r="A78" s="34"/>
      <c r="B78" s="32" t="s">
        <v>163</v>
      </c>
      <c r="C78" s="33" t="s">
        <v>162</v>
      </c>
      <c r="D78" s="22">
        <v>9262.2</v>
      </c>
      <c r="E78" s="22">
        <v>4631.1</v>
      </c>
      <c r="F78" s="22">
        <v>0</v>
      </c>
      <c r="G78" s="63">
        <f t="shared" si="2"/>
        <v>0</v>
      </c>
      <c r="H78" s="63">
        <f t="shared" si="3"/>
        <v>0</v>
      </c>
      <c r="I78" s="35"/>
    </row>
    <row r="79" spans="1:9" s="36" customFormat="1" ht="100.5" customHeight="1">
      <c r="A79" s="34"/>
      <c r="B79" s="32" t="s">
        <v>165</v>
      </c>
      <c r="C79" s="33" t="s">
        <v>164</v>
      </c>
      <c r="D79" s="22">
        <v>92.6</v>
      </c>
      <c r="E79" s="22">
        <v>92.6</v>
      </c>
      <c r="F79" s="22">
        <v>0</v>
      </c>
      <c r="G79" s="63">
        <f t="shared" si="2"/>
        <v>0</v>
      </c>
      <c r="H79" s="63">
        <f t="shared" si="3"/>
        <v>0</v>
      </c>
      <c r="I79" s="35"/>
    </row>
    <row r="80" spans="1:9" s="36" customFormat="1" ht="73.5" customHeight="1">
      <c r="A80" s="34"/>
      <c r="B80" s="32" t="s">
        <v>205</v>
      </c>
      <c r="C80" s="33" t="s">
        <v>166</v>
      </c>
      <c r="D80" s="22">
        <v>489.4</v>
      </c>
      <c r="E80" s="22">
        <v>489.4</v>
      </c>
      <c r="F80" s="22">
        <v>0</v>
      </c>
      <c r="G80" s="63">
        <f t="shared" si="2"/>
        <v>0</v>
      </c>
      <c r="H80" s="63">
        <f t="shared" si="3"/>
        <v>0</v>
      </c>
      <c r="I80" s="35"/>
    </row>
    <row r="81" spans="1:9" s="36" customFormat="1" ht="83.25" customHeight="1">
      <c r="A81" s="34"/>
      <c r="B81" s="32" t="s">
        <v>208</v>
      </c>
      <c r="C81" s="33" t="s">
        <v>207</v>
      </c>
      <c r="D81" s="22">
        <v>1600</v>
      </c>
      <c r="E81" s="22">
        <v>1600</v>
      </c>
      <c r="F81" s="22">
        <v>1103.4</v>
      </c>
      <c r="G81" s="63">
        <f t="shared" si="2"/>
        <v>0.689625</v>
      </c>
      <c r="H81" s="63">
        <f t="shared" si="3"/>
        <v>0.689625</v>
      </c>
      <c r="I81" s="35"/>
    </row>
    <row r="82" spans="1:9" s="36" customFormat="1" ht="52.5" customHeight="1">
      <c r="A82" s="34"/>
      <c r="B82" s="32" t="s">
        <v>211</v>
      </c>
      <c r="C82" s="33" t="s">
        <v>212</v>
      </c>
      <c r="D82" s="22">
        <v>500</v>
      </c>
      <c r="E82" s="22">
        <v>500</v>
      </c>
      <c r="F82" s="22">
        <v>0</v>
      </c>
      <c r="G82" s="63">
        <f t="shared" si="2"/>
        <v>0</v>
      </c>
      <c r="H82" s="63">
        <f t="shared" si="3"/>
        <v>0</v>
      </c>
      <c r="I82" s="35"/>
    </row>
    <row r="83" spans="1:9" s="41" customFormat="1" ht="33" customHeight="1">
      <c r="A83" s="37"/>
      <c r="B83" s="38" t="s">
        <v>122</v>
      </c>
      <c r="C83" s="39" t="s">
        <v>123</v>
      </c>
      <c r="D83" s="22">
        <v>8986.7</v>
      </c>
      <c r="E83" s="22">
        <v>1336.7</v>
      </c>
      <c r="F83" s="22">
        <v>0</v>
      </c>
      <c r="G83" s="63">
        <f t="shared" si="2"/>
        <v>0</v>
      </c>
      <c r="H83" s="63">
        <f t="shared" si="3"/>
        <v>0</v>
      </c>
      <c r="I83" s="40"/>
    </row>
    <row r="84" spans="1:9" s="41" customFormat="1" ht="66.75" customHeight="1" hidden="1">
      <c r="A84" s="37"/>
      <c r="B84" s="38" t="s">
        <v>88</v>
      </c>
      <c r="C84" s="39" t="s">
        <v>87</v>
      </c>
      <c r="D84" s="22">
        <v>0</v>
      </c>
      <c r="E84" s="22">
        <v>0</v>
      </c>
      <c r="F84" s="22">
        <v>0</v>
      </c>
      <c r="G84" s="63" t="e">
        <f t="shared" si="2"/>
        <v>#DIV/0!</v>
      </c>
      <c r="H84" s="63" t="e">
        <f t="shared" si="3"/>
        <v>#DIV/0!</v>
      </c>
      <c r="I84" s="40"/>
    </row>
    <row r="85" spans="1:9" s="36" customFormat="1" ht="43.5" customHeight="1">
      <c r="A85" s="34" t="s">
        <v>42</v>
      </c>
      <c r="B85" s="42" t="s">
        <v>96</v>
      </c>
      <c r="C85" s="43"/>
      <c r="D85" s="10">
        <f>D86+D87+D89</f>
        <v>2085</v>
      </c>
      <c r="E85" s="10">
        <f>E86+E87+E89</f>
        <v>1040</v>
      </c>
      <c r="F85" s="10">
        <f>F86+F87+F89</f>
        <v>173.1</v>
      </c>
      <c r="G85" s="63">
        <f t="shared" si="2"/>
        <v>0.08302158273381295</v>
      </c>
      <c r="H85" s="63">
        <f t="shared" si="3"/>
        <v>0.1664423076923077</v>
      </c>
      <c r="I85" s="44"/>
    </row>
    <row r="86" spans="1:9" s="41" customFormat="1" ht="53.25" customHeight="1">
      <c r="A86" s="37"/>
      <c r="B86" s="45" t="s">
        <v>58</v>
      </c>
      <c r="C86" s="37" t="s">
        <v>131</v>
      </c>
      <c r="D86" s="22">
        <v>70</v>
      </c>
      <c r="E86" s="22">
        <v>70</v>
      </c>
      <c r="F86" s="22">
        <v>16</v>
      </c>
      <c r="G86" s="63">
        <f t="shared" si="2"/>
        <v>0.22857142857142856</v>
      </c>
      <c r="H86" s="63">
        <f t="shared" si="3"/>
        <v>0.22857142857142856</v>
      </c>
      <c r="I86" s="40"/>
    </row>
    <row r="87" spans="1:9" s="41" customFormat="1" ht="75" customHeight="1">
      <c r="A87" s="37"/>
      <c r="B87" s="45" t="s">
        <v>148</v>
      </c>
      <c r="C87" s="37" t="s">
        <v>190</v>
      </c>
      <c r="D87" s="22">
        <f>D88</f>
        <v>2000</v>
      </c>
      <c r="E87" s="22">
        <f>E88</f>
        <v>965</v>
      </c>
      <c r="F87" s="22">
        <f>F88</f>
        <v>157.1</v>
      </c>
      <c r="G87" s="63">
        <f t="shared" si="2"/>
        <v>0.07855</v>
      </c>
      <c r="H87" s="63">
        <f t="shared" si="3"/>
        <v>0.16279792746113989</v>
      </c>
      <c r="I87" s="40"/>
    </row>
    <row r="88" spans="1:9" s="41" customFormat="1" ht="90.75" customHeight="1">
      <c r="A88" s="37"/>
      <c r="B88" s="45" t="s">
        <v>188</v>
      </c>
      <c r="C88" s="37" t="s">
        <v>189</v>
      </c>
      <c r="D88" s="22">
        <v>2000</v>
      </c>
      <c r="E88" s="22">
        <v>965</v>
      </c>
      <c r="F88" s="22">
        <v>157.1</v>
      </c>
      <c r="G88" s="63">
        <f t="shared" si="2"/>
        <v>0.07855</v>
      </c>
      <c r="H88" s="63">
        <f t="shared" si="3"/>
        <v>0.16279792746113989</v>
      </c>
      <c r="I88" s="40"/>
    </row>
    <row r="89" spans="1:9" s="41" customFormat="1" ht="84" customHeight="1">
      <c r="A89" s="37"/>
      <c r="B89" s="45" t="s">
        <v>149</v>
      </c>
      <c r="C89" s="37" t="s">
        <v>150</v>
      </c>
      <c r="D89" s="22">
        <v>15</v>
      </c>
      <c r="E89" s="22">
        <v>5</v>
      </c>
      <c r="F89" s="22">
        <v>0</v>
      </c>
      <c r="G89" s="63">
        <f t="shared" si="2"/>
        <v>0</v>
      </c>
      <c r="H89" s="63">
        <f t="shared" si="3"/>
        <v>0</v>
      </c>
      <c r="I89" s="40"/>
    </row>
    <row r="90" spans="1:9" ht="21" customHeight="1">
      <c r="A90" s="11" t="s">
        <v>43</v>
      </c>
      <c r="B90" s="6" t="s">
        <v>16</v>
      </c>
      <c r="C90" s="7"/>
      <c r="D90" s="10">
        <f>D91+D102</f>
        <v>8406.3</v>
      </c>
      <c r="E90" s="10">
        <f>E91+E102</f>
        <v>2421.8999999999996</v>
      </c>
      <c r="F90" s="10">
        <f>F91+F102</f>
        <v>514.7</v>
      </c>
      <c r="G90" s="63">
        <f t="shared" si="2"/>
        <v>0.06122788860735402</v>
      </c>
      <c r="H90" s="63">
        <f t="shared" si="3"/>
        <v>0.21251909657706763</v>
      </c>
      <c r="I90" s="27"/>
    </row>
    <row r="91" spans="1:9" ht="18.75" customHeight="1">
      <c r="A91" s="7" t="s">
        <v>44</v>
      </c>
      <c r="B91" s="6" t="s">
        <v>250</v>
      </c>
      <c r="C91" s="7"/>
      <c r="D91" s="10">
        <f>D93+D92+D94</f>
        <v>1616</v>
      </c>
      <c r="E91" s="10">
        <f>E93+E92+E94</f>
        <v>833</v>
      </c>
      <c r="F91" s="10">
        <f>F93+F92+F94</f>
        <v>280</v>
      </c>
      <c r="G91" s="63">
        <f t="shared" si="2"/>
        <v>0.17326732673267325</v>
      </c>
      <c r="H91" s="63">
        <f t="shared" si="3"/>
        <v>0.33613445378151263</v>
      </c>
      <c r="I91" s="27"/>
    </row>
    <row r="92" spans="1:9" ht="34.5" customHeight="1" hidden="1">
      <c r="A92" s="7"/>
      <c r="B92" s="21" t="s">
        <v>168</v>
      </c>
      <c r="C92" s="20" t="s">
        <v>167</v>
      </c>
      <c r="D92" s="22">
        <v>0</v>
      </c>
      <c r="E92" s="22">
        <v>0</v>
      </c>
      <c r="F92" s="22">
        <v>0</v>
      </c>
      <c r="G92" s="63" t="e">
        <f t="shared" si="2"/>
        <v>#DIV/0!</v>
      </c>
      <c r="H92" s="63" t="e">
        <f t="shared" si="3"/>
        <v>#DIV/0!</v>
      </c>
      <c r="I92" s="27"/>
    </row>
    <row r="93" spans="1:9" ht="43.5" customHeight="1">
      <c r="A93" s="7"/>
      <c r="B93" s="21" t="s">
        <v>89</v>
      </c>
      <c r="C93" s="20" t="s">
        <v>151</v>
      </c>
      <c r="D93" s="22">
        <v>1216</v>
      </c>
      <c r="E93" s="22">
        <v>553</v>
      </c>
      <c r="F93" s="22">
        <v>0</v>
      </c>
      <c r="G93" s="63">
        <f t="shared" si="2"/>
        <v>0</v>
      </c>
      <c r="H93" s="63">
        <f t="shared" si="3"/>
        <v>0</v>
      </c>
      <c r="I93" s="27"/>
    </row>
    <row r="94" spans="1:9" ht="71.25" customHeight="1">
      <c r="A94" s="7"/>
      <c r="B94" s="21" t="s">
        <v>148</v>
      </c>
      <c r="C94" s="20" t="s">
        <v>190</v>
      </c>
      <c r="D94" s="22">
        <f>D95+D96+D97+D98+D99+D100+D101</f>
        <v>400</v>
      </c>
      <c r="E94" s="22">
        <f>E95+E96+E97+E98+E99+E100+E101</f>
        <v>280</v>
      </c>
      <c r="F94" s="22">
        <f>F95+F96+F97+F98+F99+F100+F101</f>
        <v>280</v>
      </c>
      <c r="G94" s="63">
        <f t="shared" si="2"/>
        <v>0.7</v>
      </c>
      <c r="H94" s="63">
        <f t="shared" si="3"/>
        <v>1</v>
      </c>
      <c r="I94" s="27"/>
    </row>
    <row r="95" spans="1:9" ht="56.25" customHeight="1">
      <c r="A95" s="7"/>
      <c r="B95" s="21" t="s">
        <v>191</v>
      </c>
      <c r="C95" s="20" t="s">
        <v>192</v>
      </c>
      <c r="D95" s="22">
        <v>100</v>
      </c>
      <c r="E95" s="22">
        <v>70</v>
      </c>
      <c r="F95" s="22">
        <v>70</v>
      </c>
      <c r="G95" s="63">
        <f t="shared" si="2"/>
        <v>0.7</v>
      </c>
      <c r="H95" s="63">
        <f t="shared" si="3"/>
        <v>1</v>
      </c>
      <c r="I95" s="27"/>
    </row>
    <row r="96" spans="1:9" ht="69" customHeight="1">
      <c r="A96" s="7"/>
      <c r="B96" s="21" t="s">
        <v>193</v>
      </c>
      <c r="C96" s="20" t="s">
        <v>194</v>
      </c>
      <c r="D96" s="22">
        <v>50</v>
      </c>
      <c r="E96" s="22">
        <v>35</v>
      </c>
      <c r="F96" s="22">
        <v>35</v>
      </c>
      <c r="G96" s="63">
        <f t="shared" si="2"/>
        <v>0.7</v>
      </c>
      <c r="H96" s="63">
        <f t="shared" si="3"/>
        <v>1</v>
      </c>
      <c r="I96" s="27"/>
    </row>
    <row r="97" spans="1:9" ht="86.25" customHeight="1">
      <c r="A97" s="7"/>
      <c r="B97" s="21" t="s">
        <v>195</v>
      </c>
      <c r="C97" s="20" t="s">
        <v>200</v>
      </c>
      <c r="D97" s="22">
        <v>50</v>
      </c>
      <c r="E97" s="22">
        <v>35</v>
      </c>
      <c r="F97" s="22">
        <v>35</v>
      </c>
      <c r="G97" s="63">
        <f t="shared" si="2"/>
        <v>0.7</v>
      </c>
      <c r="H97" s="63">
        <f t="shared" si="3"/>
        <v>1</v>
      </c>
      <c r="I97" s="27"/>
    </row>
    <row r="98" spans="1:9" ht="80.25" customHeight="1">
      <c r="A98" s="7"/>
      <c r="B98" s="21" t="s">
        <v>196</v>
      </c>
      <c r="C98" s="20" t="s">
        <v>201</v>
      </c>
      <c r="D98" s="22">
        <v>50</v>
      </c>
      <c r="E98" s="22">
        <v>35</v>
      </c>
      <c r="F98" s="22">
        <v>35</v>
      </c>
      <c r="G98" s="63">
        <f t="shared" si="2"/>
        <v>0.7</v>
      </c>
      <c r="H98" s="63">
        <f t="shared" si="3"/>
        <v>1</v>
      </c>
      <c r="I98" s="27"/>
    </row>
    <row r="99" spans="1:9" ht="88.5" customHeight="1">
      <c r="A99" s="7"/>
      <c r="B99" s="21" t="s">
        <v>197</v>
      </c>
      <c r="C99" s="20" t="s">
        <v>202</v>
      </c>
      <c r="D99" s="22">
        <v>50</v>
      </c>
      <c r="E99" s="22">
        <v>35</v>
      </c>
      <c r="F99" s="22">
        <v>35</v>
      </c>
      <c r="G99" s="63">
        <f t="shared" si="2"/>
        <v>0.7</v>
      </c>
      <c r="H99" s="63">
        <f t="shared" si="3"/>
        <v>1</v>
      </c>
      <c r="I99" s="27"/>
    </row>
    <row r="100" spans="1:9" ht="96.75" customHeight="1">
      <c r="A100" s="7"/>
      <c r="B100" s="21" t="s">
        <v>198</v>
      </c>
      <c r="C100" s="20" t="s">
        <v>203</v>
      </c>
      <c r="D100" s="22">
        <v>50</v>
      </c>
      <c r="E100" s="22">
        <v>35</v>
      </c>
      <c r="F100" s="22">
        <v>35</v>
      </c>
      <c r="G100" s="63">
        <f t="shared" si="2"/>
        <v>0.7</v>
      </c>
      <c r="H100" s="63">
        <f t="shared" si="3"/>
        <v>1</v>
      </c>
      <c r="I100" s="27"/>
    </row>
    <row r="101" spans="1:9" ht="72" customHeight="1">
      <c r="A101" s="7"/>
      <c r="B101" s="21" t="s">
        <v>199</v>
      </c>
      <c r="C101" s="20" t="s">
        <v>204</v>
      </c>
      <c r="D101" s="22">
        <v>50</v>
      </c>
      <c r="E101" s="22">
        <v>35</v>
      </c>
      <c r="F101" s="22">
        <v>35</v>
      </c>
      <c r="G101" s="63">
        <f t="shared" si="2"/>
        <v>0.7</v>
      </c>
      <c r="H101" s="63">
        <f t="shared" si="3"/>
        <v>1</v>
      </c>
      <c r="I101" s="27"/>
    </row>
    <row r="102" spans="1:9" ht="16.5">
      <c r="A102" s="7" t="s">
        <v>45</v>
      </c>
      <c r="B102" s="6" t="s">
        <v>109</v>
      </c>
      <c r="C102" s="7"/>
      <c r="D102" s="10">
        <f>D103</f>
        <v>6790.3</v>
      </c>
      <c r="E102" s="10">
        <f>E103</f>
        <v>1588.8999999999999</v>
      </c>
      <c r="F102" s="10">
        <f>F103</f>
        <v>234.7</v>
      </c>
      <c r="G102" s="63">
        <f t="shared" si="2"/>
        <v>0.034564010426637995</v>
      </c>
      <c r="H102" s="63">
        <f t="shared" si="3"/>
        <v>0.1477122537604632</v>
      </c>
      <c r="I102" s="27"/>
    </row>
    <row r="103" spans="1:9" ht="102" customHeight="1">
      <c r="A103" s="11"/>
      <c r="B103" s="21" t="s">
        <v>175</v>
      </c>
      <c r="C103" s="20"/>
      <c r="D103" s="22">
        <f>D104+D106+D107+D108+D109+D110+D105</f>
        <v>6790.3</v>
      </c>
      <c r="E103" s="22">
        <f>E104+E106+E107+E108+E109+E110+E105</f>
        <v>1588.8999999999999</v>
      </c>
      <c r="F103" s="22">
        <f>F104+F106+F107+F108+F109+F110+F105</f>
        <v>234.7</v>
      </c>
      <c r="G103" s="63">
        <f t="shared" si="2"/>
        <v>0.034564010426637995</v>
      </c>
      <c r="H103" s="63">
        <f t="shared" si="3"/>
        <v>0.1477122537604632</v>
      </c>
      <c r="I103" s="27"/>
    </row>
    <row r="104" spans="1:9" s="25" customFormat="1" ht="27" customHeight="1">
      <c r="A104" s="20"/>
      <c r="B104" s="21" t="s">
        <v>152</v>
      </c>
      <c r="C104" s="46" t="s">
        <v>153</v>
      </c>
      <c r="D104" s="22">
        <v>4986.7</v>
      </c>
      <c r="E104" s="22">
        <v>631.7</v>
      </c>
      <c r="F104" s="22">
        <v>0</v>
      </c>
      <c r="G104" s="63">
        <f t="shared" si="2"/>
        <v>0</v>
      </c>
      <c r="H104" s="63">
        <f t="shared" si="3"/>
        <v>0</v>
      </c>
      <c r="I104" s="26"/>
    </row>
    <row r="105" spans="1:9" s="25" customFormat="1" ht="40.5" customHeight="1">
      <c r="A105" s="20"/>
      <c r="B105" s="21" t="s">
        <v>170</v>
      </c>
      <c r="C105" s="46" t="s">
        <v>169</v>
      </c>
      <c r="D105" s="22">
        <v>90.3</v>
      </c>
      <c r="E105" s="22">
        <v>90.3</v>
      </c>
      <c r="F105" s="22">
        <v>7.7</v>
      </c>
      <c r="G105" s="63">
        <f t="shared" si="2"/>
        <v>0.08527131782945736</v>
      </c>
      <c r="H105" s="63">
        <f t="shared" si="3"/>
        <v>0.08527131782945736</v>
      </c>
      <c r="I105" s="26"/>
    </row>
    <row r="106" spans="1:9" s="25" customFormat="1" ht="68.25" customHeight="1">
      <c r="A106" s="20"/>
      <c r="B106" s="21" t="s">
        <v>214</v>
      </c>
      <c r="C106" s="46" t="s">
        <v>213</v>
      </c>
      <c r="D106" s="22">
        <v>291.5</v>
      </c>
      <c r="E106" s="22">
        <v>291.5</v>
      </c>
      <c r="F106" s="22">
        <v>227</v>
      </c>
      <c r="G106" s="63">
        <f t="shared" si="2"/>
        <v>0.7787307032590052</v>
      </c>
      <c r="H106" s="63">
        <f t="shared" si="3"/>
        <v>0.7787307032590052</v>
      </c>
      <c r="I106" s="26"/>
    </row>
    <row r="107" spans="1:9" s="25" customFormat="1" ht="66" customHeight="1">
      <c r="A107" s="20"/>
      <c r="B107" s="21" t="s">
        <v>226</v>
      </c>
      <c r="C107" s="46" t="s">
        <v>222</v>
      </c>
      <c r="D107" s="22">
        <v>56.5</v>
      </c>
      <c r="E107" s="22">
        <v>56.5</v>
      </c>
      <c r="F107" s="22">
        <v>0</v>
      </c>
      <c r="G107" s="63">
        <f t="shared" si="2"/>
        <v>0</v>
      </c>
      <c r="H107" s="63">
        <f aca="true" t="shared" si="5" ref="H107:H144">F107/E107</f>
        <v>0</v>
      </c>
      <c r="I107" s="26"/>
    </row>
    <row r="108" spans="1:9" s="25" customFormat="1" ht="54.75" customHeight="1">
      <c r="A108" s="20"/>
      <c r="B108" s="21" t="s">
        <v>227</v>
      </c>
      <c r="C108" s="46" t="s">
        <v>223</v>
      </c>
      <c r="D108" s="22">
        <v>63.8</v>
      </c>
      <c r="E108" s="22">
        <v>63.8</v>
      </c>
      <c r="F108" s="22">
        <v>0</v>
      </c>
      <c r="G108" s="63">
        <f t="shared" si="2"/>
        <v>0</v>
      </c>
      <c r="H108" s="63">
        <f t="shared" si="5"/>
        <v>0</v>
      </c>
      <c r="I108" s="26"/>
    </row>
    <row r="109" spans="1:9" s="25" customFormat="1" ht="77.25" customHeight="1">
      <c r="A109" s="20"/>
      <c r="B109" s="21" t="s">
        <v>228</v>
      </c>
      <c r="C109" s="46" t="s">
        <v>224</v>
      </c>
      <c r="D109" s="22">
        <v>105.1</v>
      </c>
      <c r="E109" s="22">
        <v>105.1</v>
      </c>
      <c r="F109" s="22">
        <v>0</v>
      </c>
      <c r="G109" s="63">
        <f t="shared" si="2"/>
        <v>0</v>
      </c>
      <c r="H109" s="63">
        <f t="shared" si="5"/>
        <v>0</v>
      </c>
      <c r="I109" s="26"/>
    </row>
    <row r="110" spans="1:9" s="25" customFormat="1" ht="105.75" customHeight="1">
      <c r="A110" s="20"/>
      <c r="B110" s="21" t="s">
        <v>229</v>
      </c>
      <c r="C110" s="46" t="s">
        <v>225</v>
      </c>
      <c r="D110" s="22">
        <v>1196.4</v>
      </c>
      <c r="E110" s="22">
        <v>350</v>
      </c>
      <c r="F110" s="22">
        <v>0</v>
      </c>
      <c r="G110" s="63">
        <f t="shared" si="2"/>
        <v>0</v>
      </c>
      <c r="H110" s="63">
        <f t="shared" si="5"/>
        <v>0</v>
      </c>
      <c r="I110" s="26"/>
    </row>
    <row r="111" spans="1:9" ht="22.5" customHeight="1">
      <c r="A111" s="11" t="s">
        <v>17</v>
      </c>
      <c r="B111" s="6" t="s">
        <v>18</v>
      </c>
      <c r="C111" s="7"/>
      <c r="D111" s="10">
        <f>D112+D113+D115+D116+D114</f>
        <v>501897.80000000005</v>
      </c>
      <c r="E111" s="10">
        <f>E112+E113+E115+E116+E114</f>
        <v>304068.8</v>
      </c>
      <c r="F111" s="10">
        <f>F112+F113+F115+F116+F114</f>
        <v>277914.2</v>
      </c>
      <c r="G111" s="63">
        <f t="shared" si="2"/>
        <v>0.5537266750322476</v>
      </c>
      <c r="H111" s="63">
        <f t="shared" si="5"/>
        <v>0.9139845982225077</v>
      </c>
      <c r="I111" s="27"/>
    </row>
    <row r="112" spans="1:9" ht="20.25" customHeight="1">
      <c r="A112" s="7" t="s">
        <v>19</v>
      </c>
      <c r="B112" s="21" t="s">
        <v>76</v>
      </c>
      <c r="C112" s="20" t="s">
        <v>19</v>
      </c>
      <c r="D112" s="22">
        <v>157129.6</v>
      </c>
      <c r="E112" s="22">
        <v>86010.6</v>
      </c>
      <c r="F112" s="22">
        <v>81883.2</v>
      </c>
      <c r="G112" s="63">
        <f t="shared" si="2"/>
        <v>0.5211188725739772</v>
      </c>
      <c r="H112" s="63">
        <f t="shared" si="5"/>
        <v>0.9520128914343114</v>
      </c>
      <c r="I112" s="27"/>
    </row>
    <row r="113" spans="1:9" ht="20.25" customHeight="1">
      <c r="A113" s="7" t="s">
        <v>20</v>
      </c>
      <c r="B113" s="21" t="s">
        <v>77</v>
      </c>
      <c r="C113" s="20" t="s">
        <v>20</v>
      </c>
      <c r="D113" s="22">
        <v>287762.7</v>
      </c>
      <c r="E113" s="22">
        <v>184968.9</v>
      </c>
      <c r="F113" s="22">
        <v>166228.6</v>
      </c>
      <c r="G113" s="63">
        <f t="shared" si="2"/>
        <v>0.5776586055107211</v>
      </c>
      <c r="H113" s="63">
        <f t="shared" si="5"/>
        <v>0.8986840490482455</v>
      </c>
      <c r="I113" s="27"/>
    </row>
    <row r="114" spans="1:9" ht="20.25" customHeight="1">
      <c r="A114" s="7" t="s">
        <v>154</v>
      </c>
      <c r="B114" s="21" t="s">
        <v>155</v>
      </c>
      <c r="C114" s="20" t="s">
        <v>154</v>
      </c>
      <c r="D114" s="22">
        <v>28422.8</v>
      </c>
      <c r="E114" s="22">
        <v>17569.8</v>
      </c>
      <c r="F114" s="22">
        <v>16796.4</v>
      </c>
      <c r="G114" s="63">
        <f t="shared" si="2"/>
        <v>0.5909481120790352</v>
      </c>
      <c r="H114" s="63">
        <f t="shared" si="5"/>
        <v>0.9559812860704164</v>
      </c>
      <c r="I114" s="27"/>
    </row>
    <row r="115" spans="1:9" ht="20.25" customHeight="1">
      <c r="A115" s="7" t="s">
        <v>21</v>
      </c>
      <c r="B115" s="21" t="s">
        <v>121</v>
      </c>
      <c r="C115" s="20" t="s">
        <v>21</v>
      </c>
      <c r="D115" s="22">
        <v>4268.7</v>
      </c>
      <c r="E115" s="22">
        <v>2042.3</v>
      </c>
      <c r="F115" s="22">
        <v>522.5</v>
      </c>
      <c r="G115" s="63">
        <f t="shared" si="2"/>
        <v>0.12240260500855062</v>
      </c>
      <c r="H115" s="63">
        <f t="shared" si="5"/>
        <v>0.2558390050433335</v>
      </c>
      <c r="I115" s="27"/>
    </row>
    <row r="116" spans="1:9" ht="20.25" customHeight="1">
      <c r="A116" s="7" t="s">
        <v>22</v>
      </c>
      <c r="B116" s="21" t="s">
        <v>157</v>
      </c>
      <c r="C116" s="20" t="s">
        <v>22</v>
      </c>
      <c r="D116" s="22">
        <v>24314</v>
      </c>
      <c r="E116" s="22">
        <v>13477.2</v>
      </c>
      <c r="F116" s="22">
        <v>12483.5</v>
      </c>
      <c r="G116" s="63">
        <f t="shared" si="2"/>
        <v>0.5134284774204162</v>
      </c>
      <c r="H116" s="63">
        <f t="shared" si="5"/>
        <v>0.9262680675511233</v>
      </c>
      <c r="I116" s="27"/>
    </row>
    <row r="117" spans="1:9" ht="20.25" customHeight="1">
      <c r="A117" s="11" t="s">
        <v>23</v>
      </c>
      <c r="B117" s="6" t="s">
        <v>78</v>
      </c>
      <c r="C117" s="7"/>
      <c r="D117" s="10">
        <f>D118++D119</f>
        <v>103354.90000000001</v>
      </c>
      <c r="E117" s="10">
        <f>E118++E119</f>
        <v>53607.899999999994</v>
      </c>
      <c r="F117" s="10">
        <f>F118++F119</f>
        <v>46461.8</v>
      </c>
      <c r="G117" s="63">
        <f t="shared" si="2"/>
        <v>0.4495364999627497</v>
      </c>
      <c r="H117" s="63">
        <f t="shared" si="5"/>
        <v>0.8666968860932812</v>
      </c>
      <c r="I117" s="27"/>
    </row>
    <row r="118" spans="1:9" ht="20.25" customHeight="1">
      <c r="A118" s="7" t="s">
        <v>24</v>
      </c>
      <c r="B118" s="21" t="s">
        <v>25</v>
      </c>
      <c r="C118" s="20" t="s">
        <v>24</v>
      </c>
      <c r="D118" s="22">
        <v>79785.1</v>
      </c>
      <c r="E118" s="22">
        <v>42112.1</v>
      </c>
      <c r="F118" s="22">
        <v>35864.8</v>
      </c>
      <c r="G118" s="63">
        <f t="shared" si="2"/>
        <v>0.44951751642850607</v>
      </c>
      <c r="H118" s="63">
        <f t="shared" si="5"/>
        <v>0.8516507132154417</v>
      </c>
      <c r="I118" s="27"/>
    </row>
    <row r="119" spans="1:9" ht="20.25" customHeight="1">
      <c r="A119" s="7" t="s">
        <v>26</v>
      </c>
      <c r="B119" s="21" t="s">
        <v>176</v>
      </c>
      <c r="C119" s="20" t="s">
        <v>26</v>
      </c>
      <c r="D119" s="22">
        <v>23569.8</v>
      </c>
      <c r="E119" s="22">
        <v>11495.8</v>
      </c>
      <c r="F119" s="22">
        <v>10597</v>
      </c>
      <c r="G119" s="63">
        <f t="shared" si="2"/>
        <v>0.4496007602949537</v>
      </c>
      <c r="H119" s="63">
        <f t="shared" si="5"/>
        <v>0.9218149237112685</v>
      </c>
      <c r="I119" s="27"/>
    </row>
    <row r="120" spans="1:9" ht="20.25" customHeight="1">
      <c r="A120" s="47" t="s">
        <v>27</v>
      </c>
      <c r="B120" s="48" t="s">
        <v>28</v>
      </c>
      <c r="C120" s="34"/>
      <c r="D120" s="10">
        <f>D121+D123+D126+D127+D130+D128+D129+D122+D124+D125</f>
        <v>20702.3</v>
      </c>
      <c r="E120" s="10">
        <f>E121+E123+E126+E127+E130+E128+E129+E122+E124+E125</f>
        <v>13514.400000000001</v>
      </c>
      <c r="F120" s="10">
        <f>F121+F123+F126+F127+F130+F128+F129+F122+F124+F125</f>
        <v>12384.3</v>
      </c>
      <c r="G120" s="63">
        <f t="shared" si="2"/>
        <v>0.5982088946638779</v>
      </c>
      <c r="H120" s="63">
        <f t="shared" si="5"/>
        <v>0.9163780855975846</v>
      </c>
      <c r="I120" s="27"/>
    </row>
    <row r="121" spans="1:9" ht="30" customHeight="1">
      <c r="A121" s="34" t="s">
        <v>29</v>
      </c>
      <c r="B121" s="48" t="s">
        <v>103</v>
      </c>
      <c r="C121" s="34" t="s">
        <v>29</v>
      </c>
      <c r="D121" s="10">
        <v>1400</v>
      </c>
      <c r="E121" s="10">
        <v>917.1</v>
      </c>
      <c r="F121" s="10">
        <v>916.8</v>
      </c>
      <c r="G121" s="63">
        <f t="shared" si="2"/>
        <v>0.6548571428571428</v>
      </c>
      <c r="H121" s="63">
        <f t="shared" si="5"/>
        <v>0.9996728819103695</v>
      </c>
      <c r="I121" s="27"/>
    </row>
    <row r="122" spans="1:9" ht="44.25" customHeight="1">
      <c r="A122" s="34" t="s">
        <v>30</v>
      </c>
      <c r="B122" s="48" t="s">
        <v>156</v>
      </c>
      <c r="C122" s="34" t="s">
        <v>30</v>
      </c>
      <c r="D122" s="10">
        <v>14639.7</v>
      </c>
      <c r="E122" s="10">
        <v>8148.5</v>
      </c>
      <c r="F122" s="10">
        <v>8031.1</v>
      </c>
      <c r="G122" s="63">
        <f t="shared" si="2"/>
        <v>0.5485836458397372</v>
      </c>
      <c r="H122" s="63">
        <f t="shared" si="5"/>
        <v>0.9855924403264404</v>
      </c>
      <c r="I122" s="27"/>
    </row>
    <row r="123" spans="1:9" ht="36" customHeight="1">
      <c r="A123" s="34" t="s">
        <v>30</v>
      </c>
      <c r="B123" s="48" t="s">
        <v>215</v>
      </c>
      <c r="C123" s="34" t="s">
        <v>216</v>
      </c>
      <c r="D123" s="10">
        <v>3.5</v>
      </c>
      <c r="E123" s="10">
        <v>3.5</v>
      </c>
      <c r="F123" s="10">
        <v>0</v>
      </c>
      <c r="G123" s="63">
        <f t="shared" si="2"/>
        <v>0</v>
      </c>
      <c r="H123" s="63">
        <f t="shared" si="5"/>
        <v>0</v>
      </c>
      <c r="I123" s="27"/>
    </row>
    <row r="124" spans="1:9" ht="51" customHeight="1">
      <c r="A124" s="34" t="s">
        <v>30</v>
      </c>
      <c r="B124" s="48" t="s">
        <v>217</v>
      </c>
      <c r="C124" s="34" t="s">
        <v>218</v>
      </c>
      <c r="D124" s="10">
        <v>452.2</v>
      </c>
      <c r="E124" s="10">
        <v>452.2</v>
      </c>
      <c r="F124" s="10">
        <v>0</v>
      </c>
      <c r="G124" s="63">
        <f t="shared" si="2"/>
        <v>0</v>
      </c>
      <c r="H124" s="63">
        <f t="shared" si="5"/>
        <v>0</v>
      </c>
      <c r="I124" s="27"/>
    </row>
    <row r="125" spans="1:9" ht="51" customHeight="1">
      <c r="A125" s="34" t="s">
        <v>30</v>
      </c>
      <c r="B125" s="48" t="s">
        <v>220</v>
      </c>
      <c r="C125" s="34" t="s">
        <v>219</v>
      </c>
      <c r="D125" s="10">
        <v>279.5</v>
      </c>
      <c r="E125" s="10">
        <v>279.5</v>
      </c>
      <c r="F125" s="10">
        <v>0</v>
      </c>
      <c r="G125" s="63">
        <f t="shared" si="2"/>
        <v>0</v>
      </c>
      <c r="H125" s="63">
        <f t="shared" si="5"/>
        <v>0</v>
      </c>
      <c r="I125" s="27"/>
    </row>
    <row r="126" spans="1:9" ht="22.5" customHeight="1" hidden="1">
      <c r="A126" s="7" t="s">
        <v>30</v>
      </c>
      <c r="B126" s="6" t="s">
        <v>113</v>
      </c>
      <c r="C126" s="7" t="s">
        <v>114</v>
      </c>
      <c r="D126" s="10">
        <v>0</v>
      </c>
      <c r="E126" s="10">
        <v>0</v>
      </c>
      <c r="F126" s="10">
        <v>0</v>
      </c>
      <c r="G126" s="63" t="e">
        <f t="shared" si="2"/>
        <v>#DIV/0!</v>
      </c>
      <c r="H126" s="63" t="e">
        <f t="shared" si="5"/>
        <v>#DIV/0!</v>
      </c>
      <c r="I126" s="27"/>
    </row>
    <row r="127" spans="1:9" ht="35.25" customHeight="1" hidden="1">
      <c r="A127" s="7" t="s">
        <v>30</v>
      </c>
      <c r="B127" s="6" t="s">
        <v>90</v>
      </c>
      <c r="C127" s="7" t="s">
        <v>91</v>
      </c>
      <c r="D127" s="10">
        <v>0</v>
      </c>
      <c r="E127" s="10">
        <v>0</v>
      </c>
      <c r="F127" s="10">
        <v>0</v>
      </c>
      <c r="G127" s="63" t="e">
        <f aca="true" t="shared" si="6" ref="G127:G144">F127/D127</f>
        <v>#DIV/0!</v>
      </c>
      <c r="H127" s="63" t="e">
        <f t="shared" si="5"/>
        <v>#DIV/0!</v>
      </c>
      <c r="I127" s="27"/>
    </row>
    <row r="128" spans="1:9" ht="30.75" customHeight="1" hidden="1">
      <c r="A128" s="7" t="s">
        <v>30</v>
      </c>
      <c r="B128" s="6" t="s">
        <v>115</v>
      </c>
      <c r="C128" s="7" t="s">
        <v>116</v>
      </c>
      <c r="D128" s="10">
        <v>0</v>
      </c>
      <c r="E128" s="10">
        <v>0</v>
      </c>
      <c r="F128" s="10">
        <v>0</v>
      </c>
      <c r="G128" s="63" t="e">
        <f t="shared" si="6"/>
        <v>#DIV/0!</v>
      </c>
      <c r="H128" s="63" t="e">
        <f t="shared" si="5"/>
        <v>#DIV/0!</v>
      </c>
      <c r="I128" s="27"/>
    </row>
    <row r="129" spans="1:9" ht="44.25" customHeight="1" hidden="1">
      <c r="A129" s="7" t="s">
        <v>30</v>
      </c>
      <c r="B129" s="6" t="s">
        <v>118</v>
      </c>
      <c r="C129" s="7" t="s">
        <v>117</v>
      </c>
      <c r="D129" s="10">
        <v>0</v>
      </c>
      <c r="E129" s="10">
        <v>0</v>
      </c>
      <c r="F129" s="10">
        <v>0</v>
      </c>
      <c r="G129" s="63" t="e">
        <f t="shared" si="6"/>
        <v>#DIV/0!</v>
      </c>
      <c r="H129" s="63" t="e">
        <f t="shared" si="5"/>
        <v>#DIV/0!</v>
      </c>
      <c r="I129" s="27"/>
    </row>
    <row r="130" spans="1:9" ht="36" customHeight="1">
      <c r="A130" s="7" t="s">
        <v>31</v>
      </c>
      <c r="B130" s="6" t="s">
        <v>251</v>
      </c>
      <c r="C130" s="7" t="s">
        <v>132</v>
      </c>
      <c r="D130" s="10">
        <v>3927.4</v>
      </c>
      <c r="E130" s="10">
        <v>3713.6</v>
      </c>
      <c r="F130" s="10">
        <v>3436.4</v>
      </c>
      <c r="G130" s="63">
        <f t="shared" si="6"/>
        <v>0.8749809033966491</v>
      </c>
      <c r="H130" s="63">
        <f t="shared" si="5"/>
        <v>0.9253554502369669</v>
      </c>
      <c r="I130" s="27"/>
    </row>
    <row r="131" spans="1:9" ht="26.25" customHeight="1">
      <c r="A131" s="11" t="s">
        <v>32</v>
      </c>
      <c r="B131" s="6" t="s">
        <v>60</v>
      </c>
      <c r="C131" s="7"/>
      <c r="D131" s="10">
        <f>D132+D133</f>
        <v>5241.4</v>
      </c>
      <c r="E131" s="10">
        <f>E132+E133</f>
        <v>3257.1000000000004</v>
      </c>
      <c r="F131" s="10">
        <f>F132+F133</f>
        <v>2907.4</v>
      </c>
      <c r="G131" s="63">
        <f t="shared" si="6"/>
        <v>0.5546991261876598</v>
      </c>
      <c r="H131" s="63">
        <f t="shared" si="5"/>
        <v>0.8926345522090202</v>
      </c>
      <c r="I131" s="27"/>
    </row>
    <row r="132" spans="1:9" ht="23.25" customHeight="1">
      <c r="A132" s="7" t="s">
        <v>33</v>
      </c>
      <c r="B132" s="6" t="s">
        <v>61</v>
      </c>
      <c r="C132" s="7" t="s">
        <v>33</v>
      </c>
      <c r="D132" s="10">
        <v>4545.4</v>
      </c>
      <c r="E132" s="10">
        <v>2820.3</v>
      </c>
      <c r="F132" s="10">
        <v>2471.6</v>
      </c>
      <c r="G132" s="63">
        <f t="shared" si="6"/>
        <v>0.5437585251023013</v>
      </c>
      <c r="H132" s="63">
        <f t="shared" si="5"/>
        <v>0.8763606708506186</v>
      </c>
      <c r="I132" s="27"/>
    </row>
    <row r="133" spans="1:9" ht="26.25" customHeight="1">
      <c r="A133" s="7" t="s">
        <v>62</v>
      </c>
      <c r="B133" s="6" t="s">
        <v>63</v>
      </c>
      <c r="C133" s="7" t="s">
        <v>62</v>
      </c>
      <c r="D133" s="10">
        <v>696</v>
      </c>
      <c r="E133" s="10">
        <v>436.8</v>
      </c>
      <c r="F133" s="10">
        <v>435.8</v>
      </c>
      <c r="G133" s="63">
        <f t="shared" si="6"/>
        <v>0.6261494252873563</v>
      </c>
      <c r="H133" s="63">
        <f t="shared" si="5"/>
        <v>0.9977106227106227</v>
      </c>
      <c r="I133" s="27"/>
    </row>
    <row r="134" spans="1:9" ht="26.25" customHeight="1" hidden="1">
      <c r="A134" s="7"/>
      <c r="B134" s="21" t="s">
        <v>14</v>
      </c>
      <c r="C134" s="7"/>
      <c r="D134" s="10">
        <v>0</v>
      </c>
      <c r="E134" s="10">
        <v>0</v>
      </c>
      <c r="F134" s="10">
        <v>0</v>
      </c>
      <c r="G134" s="63" t="e">
        <f t="shared" si="6"/>
        <v>#DIV/0!</v>
      </c>
      <c r="H134" s="63" t="e">
        <f t="shared" si="5"/>
        <v>#DIV/0!</v>
      </c>
      <c r="I134" s="27"/>
    </row>
    <row r="135" spans="1:9" ht="27" customHeight="1">
      <c r="A135" s="11" t="s">
        <v>64</v>
      </c>
      <c r="B135" s="6" t="s">
        <v>65</v>
      </c>
      <c r="C135" s="7"/>
      <c r="D135" s="10">
        <f>D136</f>
        <v>639.3</v>
      </c>
      <c r="E135" s="10">
        <f>E136</f>
        <v>344.7</v>
      </c>
      <c r="F135" s="10">
        <f>F136</f>
        <v>231.4</v>
      </c>
      <c r="G135" s="63">
        <f t="shared" si="6"/>
        <v>0.36195839199124047</v>
      </c>
      <c r="H135" s="63">
        <f t="shared" si="5"/>
        <v>0.6713083841021178</v>
      </c>
      <c r="I135" s="27"/>
    </row>
    <row r="136" spans="1:9" ht="22.5" customHeight="1">
      <c r="A136" s="7" t="s">
        <v>66</v>
      </c>
      <c r="B136" s="6" t="s">
        <v>67</v>
      </c>
      <c r="C136" s="7" t="s">
        <v>66</v>
      </c>
      <c r="D136" s="10">
        <v>639.3</v>
      </c>
      <c r="E136" s="10">
        <v>344.7</v>
      </c>
      <c r="F136" s="10">
        <v>231.4</v>
      </c>
      <c r="G136" s="63">
        <f t="shared" si="6"/>
        <v>0.36195839199124047</v>
      </c>
      <c r="H136" s="63">
        <f t="shared" si="5"/>
        <v>0.6713083841021178</v>
      </c>
      <c r="I136" s="27"/>
    </row>
    <row r="137" spans="1:9" ht="39.75" customHeight="1">
      <c r="A137" s="11" t="s">
        <v>68</v>
      </c>
      <c r="B137" s="6" t="s">
        <v>69</v>
      </c>
      <c r="C137" s="7"/>
      <c r="D137" s="10">
        <f>D138</f>
        <v>600</v>
      </c>
      <c r="E137" s="10">
        <f>E138</f>
        <v>245</v>
      </c>
      <c r="F137" s="10">
        <f>F138</f>
        <v>199.6</v>
      </c>
      <c r="G137" s="63">
        <f t="shared" si="6"/>
        <v>0.33266666666666667</v>
      </c>
      <c r="H137" s="63">
        <f t="shared" si="5"/>
        <v>0.8146938775510204</v>
      </c>
      <c r="I137" s="27"/>
    </row>
    <row r="138" spans="1:9" ht="49.5" customHeight="1">
      <c r="A138" s="7" t="s">
        <v>70</v>
      </c>
      <c r="B138" s="6" t="s">
        <v>92</v>
      </c>
      <c r="C138" s="7" t="s">
        <v>70</v>
      </c>
      <c r="D138" s="10">
        <v>600</v>
      </c>
      <c r="E138" s="10">
        <v>245</v>
      </c>
      <c r="F138" s="10">
        <v>199.6</v>
      </c>
      <c r="G138" s="63">
        <f t="shared" si="6"/>
        <v>0.33266666666666667</v>
      </c>
      <c r="H138" s="63">
        <f t="shared" si="5"/>
        <v>0.8146938775510204</v>
      </c>
      <c r="I138" s="27"/>
    </row>
    <row r="139" spans="1:9" ht="26.25" customHeight="1">
      <c r="A139" s="11" t="s">
        <v>71</v>
      </c>
      <c r="B139" s="6" t="s">
        <v>74</v>
      </c>
      <c r="C139" s="7"/>
      <c r="D139" s="10">
        <f>D140+D142+D141</f>
        <v>2475.8</v>
      </c>
      <c r="E139" s="10">
        <f>E140+E142+E141</f>
        <v>1237.9</v>
      </c>
      <c r="F139" s="10">
        <f>F140+F142+F141</f>
        <v>1236</v>
      </c>
      <c r="G139" s="63">
        <f t="shared" si="6"/>
        <v>0.499232571290088</v>
      </c>
      <c r="H139" s="63">
        <f t="shared" si="5"/>
        <v>0.998465142580176</v>
      </c>
      <c r="I139" s="27"/>
    </row>
    <row r="140" spans="1:9" ht="84.75" customHeight="1">
      <c r="A140" s="7" t="s">
        <v>72</v>
      </c>
      <c r="B140" s="6" t="s">
        <v>133</v>
      </c>
      <c r="C140" s="7" t="s">
        <v>134</v>
      </c>
      <c r="D140" s="10">
        <v>2475.8</v>
      </c>
      <c r="E140" s="10">
        <v>1237.9</v>
      </c>
      <c r="F140" s="10">
        <v>1236</v>
      </c>
      <c r="G140" s="63">
        <f t="shared" si="6"/>
        <v>0.499232571290088</v>
      </c>
      <c r="H140" s="63">
        <f t="shared" si="5"/>
        <v>0.998465142580176</v>
      </c>
      <c r="I140" s="27"/>
    </row>
    <row r="141" spans="1:9" ht="36" customHeight="1" hidden="1">
      <c r="A141" s="7" t="s">
        <v>72</v>
      </c>
      <c r="B141" s="6" t="s">
        <v>135</v>
      </c>
      <c r="C141" s="7" t="s">
        <v>136</v>
      </c>
      <c r="D141" s="10">
        <v>0</v>
      </c>
      <c r="E141" s="10">
        <v>0</v>
      </c>
      <c r="F141" s="10">
        <v>0</v>
      </c>
      <c r="G141" s="63" t="e">
        <f t="shared" si="6"/>
        <v>#DIV/0!</v>
      </c>
      <c r="H141" s="63" t="e">
        <f t="shared" si="5"/>
        <v>#DIV/0!</v>
      </c>
      <c r="I141" s="27"/>
    </row>
    <row r="142" spans="1:9" ht="30.75" customHeight="1" hidden="1">
      <c r="A142" s="7" t="s">
        <v>73</v>
      </c>
      <c r="B142" s="6" t="s">
        <v>104</v>
      </c>
      <c r="C142" s="7" t="s">
        <v>137</v>
      </c>
      <c r="D142" s="10">
        <v>0</v>
      </c>
      <c r="E142" s="10">
        <v>0</v>
      </c>
      <c r="F142" s="10">
        <v>0</v>
      </c>
      <c r="G142" s="63" t="e">
        <f t="shared" si="6"/>
        <v>#DIV/0!</v>
      </c>
      <c r="H142" s="63" t="e">
        <f t="shared" si="5"/>
        <v>#DIV/0!</v>
      </c>
      <c r="I142" s="27"/>
    </row>
    <row r="143" spans="1:9" ht="26.25" customHeight="1">
      <c r="A143" s="47"/>
      <c r="B143" s="48" t="s">
        <v>34</v>
      </c>
      <c r="C143" s="34"/>
      <c r="D143" s="10">
        <f>D42+D58+D64+D90+D111+D117+D120+D131+D135+D137+D139</f>
        <v>734283.3000000003</v>
      </c>
      <c r="E143" s="10">
        <f>E42+E58+E64+E90+E111+E117+E120+E131+E135+E137+E139</f>
        <v>432656.8</v>
      </c>
      <c r="F143" s="10">
        <f>F42+F58+F64+F90+F111+F117+F120+F131+F135+F137+F139</f>
        <v>367516.10000000003</v>
      </c>
      <c r="G143" s="63">
        <f t="shared" si="6"/>
        <v>0.5005099530385614</v>
      </c>
      <c r="H143" s="63">
        <f t="shared" si="5"/>
        <v>0.8494402491767148</v>
      </c>
      <c r="I143" s="27"/>
    </row>
    <row r="144" spans="1:9" ht="19.5" customHeight="1">
      <c r="A144" s="5"/>
      <c r="B144" s="6" t="s">
        <v>47</v>
      </c>
      <c r="C144" s="7"/>
      <c r="D144" s="49">
        <f>D139</f>
        <v>2475.8</v>
      </c>
      <c r="E144" s="49">
        <f>E139</f>
        <v>1237.9</v>
      </c>
      <c r="F144" s="49">
        <f>F139</f>
        <v>1236</v>
      </c>
      <c r="G144" s="63">
        <f t="shared" si="6"/>
        <v>0.499232571290088</v>
      </c>
      <c r="H144" s="63">
        <f t="shared" si="5"/>
        <v>0.998465142580176</v>
      </c>
      <c r="I144" s="27"/>
    </row>
    <row r="145" spans="4:7" ht="16.5">
      <c r="D145" s="52"/>
      <c r="E145" s="52"/>
      <c r="F145" s="52"/>
      <c r="G145" s="52"/>
    </row>
    <row r="146" spans="4:7" ht="16.5">
      <c r="D146" s="52"/>
      <c r="E146" s="52"/>
      <c r="F146" s="52"/>
      <c r="G146" s="52"/>
    </row>
    <row r="147" spans="2:7" ht="16.5">
      <c r="B147" s="50" t="s">
        <v>177</v>
      </c>
      <c r="D147" s="52"/>
      <c r="E147" s="52"/>
      <c r="F147" s="52">
        <v>9449.6</v>
      </c>
      <c r="G147" s="52"/>
    </row>
    <row r="148" spans="2:7" ht="16.5" hidden="1">
      <c r="B148" s="51" t="s">
        <v>181</v>
      </c>
      <c r="D148" s="52"/>
      <c r="E148" s="52"/>
      <c r="F148" s="52">
        <v>0</v>
      </c>
      <c r="G148" s="52"/>
    </row>
    <row r="149" spans="2:7" ht="16.5" hidden="1">
      <c r="B149" s="50" t="s">
        <v>48</v>
      </c>
      <c r="D149" s="52"/>
      <c r="E149" s="52"/>
      <c r="F149" s="52"/>
      <c r="G149" s="52"/>
    </row>
    <row r="150" spans="2:9" ht="16.5" hidden="1">
      <c r="B150" s="50" t="s">
        <v>49</v>
      </c>
      <c r="D150" s="52"/>
      <c r="E150" s="52"/>
      <c r="F150" s="52"/>
      <c r="G150" s="52"/>
      <c r="H150" s="54"/>
      <c r="I150" s="55"/>
    </row>
    <row r="151" spans="4:7" ht="16.5" hidden="1">
      <c r="D151" s="52"/>
      <c r="E151" s="52"/>
      <c r="F151" s="52"/>
      <c r="G151" s="52"/>
    </row>
    <row r="152" spans="2:7" ht="16.5" hidden="1">
      <c r="B152" s="50" t="s">
        <v>50</v>
      </c>
      <c r="D152" s="52"/>
      <c r="E152" s="52"/>
      <c r="F152" s="52"/>
      <c r="G152" s="52"/>
    </row>
    <row r="153" spans="2:9" ht="16.5" hidden="1">
      <c r="B153" s="50" t="s">
        <v>51</v>
      </c>
      <c r="D153" s="52"/>
      <c r="E153" s="52"/>
      <c r="F153" s="52">
        <v>0</v>
      </c>
      <c r="G153" s="52"/>
      <c r="H153" s="54"/>
      <c r="I153" s="55"/>
    </row>
    <row r="154" spans="4:7" ht="16.5" hidden="1">
      <c r="D154" s="52"/>
      <c r="E154" s="52"/>
      <c r="F154" s="52"/>
      <c r="G154" s="52"/>
    </row>
    <row r="155" spans="2:7" ht="16.5" hidden="1">
      <c r="B155" s="50" t="s">
        <v>52</v>
      </c>
      <c r="D155" s="52"/>
      <c r="E155" s="52"/>
      <c r="F155" s="52"/>
      <c r="G155" s="52"/>
    </row>
    <row r="156" spans="2:7" ht="16.5" hidden="1">
      <c r="B156" s="50" t="s">
        <v>53</v>
      </c>
      <c r="D156" s="52"/>
      <c r="E156" s="52"/>
      <c r="F156" s="52"/>
      <c r="G156" s="52"/>
    </row>
    <row r="157" spans="4:7" ht="16.5" hidden="1">
      <c r="D157" s="52"/>
      <c r="E157" s="52"/>
      <c r="F157" s="52"/>
      <c r="G157" s="52"/>
    </row>
    <row r="158" spans="2:7" ht="16.5">
      <c r="B158" s="51" t="s">
        <v>252</v>
      </c>
      <c r="D158" s="52"/>
      <c r="E158" s="52"/>
      <c r="F158" s="52">
        <v>3000</v>
      </c>
      <c r="G158" s="52"/>
    </row>
    <row r="159" spans="4:8" ht="16.5">
      <c r="D159" s="52"/>
      <c r="E159" s="52"/>
      <c r="F159" s="52"/>
      <c r="G159" s="52"/>
      <c r="H159" s="56"/>
    </row>
    <row r="160" spans="2:7" ht="16.5">
      <c r="B160" s="51"/>
      <c r="D160" s="52"/>
      <c r="E160" s="52"/>
      <c r="F160" s="52"/>
      <c r="G160" s="52"/>
    </row>
    <row r="161" spans="4:7" ht="16.5">
      <c r="D161" s="52"/>
      <c r="E161" s="52"/>
      <c r="F161" s="52"/>
      <c r="G161" s="52"/>
    </row>
    <row r="162" spans="2:9" ht="16.5">
      <c r="B162" s="50" t="s">
        <v>54</v>
      </c>
      <c r="D162" s="52"/>
      <c r="E162" s="52"/>
      <c r="F162" s="52">
        <f>F147+F36+F150+F153-F143-F156-F158+F148</f>
        <v>13070.399999999907</v>
      </c>
      <c r="G162" s="52"/>
      <c r="H162" s="52"/>
      <c r="I162" s="57"/>
    </row>
    <row r="163" spans="4:7" ht="16.5">
      <c r="D163" s="52"/>
      <c r="E163" s="52"/>
      <c r="F163" s="52"/>
      <c r="G163" s="52"/>
    </row>
    <row r="164" spans="4:7" ht="16.5">
      <c r="D164" s="52"/>
      <c r="E164" s="52"/>
      <c r="F164" s="52"/>
      <c r="G164" s="52"/>
    </row>
    <row r="165" ht="16.5">
      <c r="B165" s="81" t="s">
        <v>255</v>
      </c>
    </row>
    <row r="166" spans="2:7" ht="16.5">
      <c r="B166" s="81" t="s">
        <v>256</v>
      </c>
      <c r="F166" s="80" t="s">
        <v>257</v>
      </c>
      <c r="G166" s="80"/>
    </row>
  </sheetData>
  <sheetProtection/>
  <mergeCells count="23">
    <mergeCell ref="D3:D4"/>
    <mergeCell ref="B3:B4"/>
    <mergeCell ref="F166:G166"/>
    <mergeCell ref="E39:E40"/>
    <mergeCell ref="G39:G40"/>
    <mergeCell ref="A2:H2"/>
    <mergeCell ref="F3:F4"/>
    <mergeCell ref="A3:A4"/>
    <mergeCell ref="D1:H1"/>
    <mergeCell ref="H39:H40"/>
    <mergeCell ref="B39:B40"/>
    <mergeCell ref="C3:C4"/>
    <mergeCell ref="D39:D40"/>
    <mergeCell ref="G3:G4"/>
    <mergeCell ref="C39:C40"/>
    <mergeCell ref="A38:H38"/>
    <mergeCell ref="E3:E4"/>
    <mergeCell ref="L44:N45"/>
    <mergeCell ref="F39:F40"/>
    <mergeCell ref="J44:K44"/>
    <mergeCell ref="H3:H4"/>
    <mergeCell ref="J45:K45"/>
    <mergeCell ref="A39:A40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  <rowBreaks count="1" manualBreakCount="1">
    <brk id="1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2018-07-26T10:06:57Z</cp:lastPrinted>
  <dcterms:created xsi:type="dcterms:W3CDTF">1996-10-08T23:32:33Z</dcterms:created>
  <dcterms:modified xsi:type="dcterms:W3CDTF">2018-07-26T10:06:59Z</dcterms:modified>
  <cp:category/>
  <cp:version/>
  <cp:contentType/>
  <cp:contentStatus/>
</cp:coreProperties>
</file>