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исполн.бюджета" sheetId="1" r:id="rId1"/>
  </sheets>
  <calcPr calcId="124519"/>
</workbook>
</file>

<file path=xl/calcChain.xml><?xml version="1.0" encoding="utf-8"?>
<calcChain xmlns="http://schemas.openxmlformats.org/spreadsheetml/2006/main">
  <c r="I27" i="1"/>
  <c r="I28"/>
  <c r="I29"/>
  <c r="I30"/>
  <c r="I32"/>
  <c r="I36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I10"/>
  <c r="I11"/>
  <c r="I12"/>
  <c r="I13"/>
  <c r="I14"/>
  <c r="I15"/>
  <c r="I16"/>
  <c r="I17"/>
  <c r="I18"/>
  <c r="I19"/>
  <c r="I20"/>
  <c r="I21"/>
  <c r="I22"/>
  <c r="I23"/>
  <c r="I24"/>
  <c r="G10"/>
  <c r="G11"/>
  <c r="G12"/>
  <c r="G13"/>
  <c r="G14"/>
  <c r="G15"/>
  <c r="G16"/>
  <c r="G17"/>
  <c r="G18"/>
  <c r="G19"/>
  <c r="G20"/>
  <c r="G21"/>
  <c r="G22"/>
  <c r="G23"/>
  <c r="G24"/>
  <c r="C9"/>
  <c r="H66" l="1"/>
  <c r="D66"/>
  <c r="F66"/>
  <c r="C66"/>
  <c r="H33"/>
  <c r="D33"/>
  <c r="F33"/>
  <c r="C33"/>
  <c r="D9"/>
  <c r="E9"/>
  <c r="F9"/>
  <c r="H64"/>
  <c r="H62"/>
  <c r="H59"/>
  <c r="H55"/>
  <c r="H52"/>
  <c r="H45"/>
  <c r="H42"/>
  <c r="H36"/>
  <c r="H26"/>
  <c r="H21"/>
  <c r="H9"/>
  <c r="C75"/>
  <c r="D75"/>
  <c r="E75"/>
  <c r="F75"/>
  <c r="F64"/>
  <c r="F62"/>
  <c r="F59"/>
  <c r="F55"/>
  <c r="F52"/>
  <c r="F45"/>
  <c r="F42"/>
  <c r="F36"/>
  <c r="F26"/>
  <c r="H69" l="1"/>
  <c r="H24"/>
  <c r="F69"/>
  <c r="F21"/>
  <c r="H70" l="1"/>
  <c r="F24"/>
  <c r="E29"/>
  <c r="I9"/>
  <c r="F70" l="1"/>
  <c r="E37"/>
  <c r="E38"/>
  <c r="E39"/>
  <c r="E40"/>
  <c r="D36"/>
  <c r="C36"/>
  <c r="E49"/>
  <c r="D59"/>
  <c r="C59"/>
  <c r="E60"/>
  <c r="E61"/>
  <c r="E27"/>
  <c r="E28"/>
  <c r="E30"/>
  <c r="E31"/>
  <c r="E32"/>
  <c r="E35"/>
  <c r="E33" s="1"/>
  <c r="E41"/>
  <c r="E43"/>
  <c r="E44"/>
  <c r="E46"/>
  <c r="E47"/>
  <c r="E48"/>
  <c r="E50"/>
  <c r="E51"/>
  <c r="E53"/>
  <c r="E54"/>
  <c r="E56"/>
  <c r="E57"/>
  <c r="E58"/>
  <c r="E63"/>
  <c r="E65"/>
  <c r="E67"/>
  <c r="E66" s="1"/>
  <c r="E36" l="1"/>
  <c r="E59"/>
  <c r="H75" l="1"/>
  <c r="I26"/>
  <c r="D62"/>
  <c r="C62"/>
  <c r="E62" l="1"/>
  <c r="C21"/>
  <c r="D26"/>
  <c r="C26"/>
  <c r="G26" s="1"/>
  <c r="E22" l="1"/>
  <c r="G9" l="1"/>
  <c r="D64"/>
  <c r="C64"/>
  <c r="D55"/>
  <c r="C55"/>
  <c r="D52"/>
  <c r="C52"/>
  <c r="D45"/>
  <c r="C45"/>
  <c r="D42"/>
  <c r="C42"/>
  <c r="D21"/>
  <c r="C69" l="1"/>
  <c r="E45"/>
  <c r="E52"/>
  <c r="E55"/>
  <c r="E64"/>
  <c r="D69"/>
  <c r="E42"/>
  <c r="E21"/>
  <c r="E26"/>
  <c r="D24"/>
  <c r="C24"/>
  <c r="D70" l="1"/>
  <c r="E69"/>
  <c r="E24"/>
  <c r="C70"/>
</calcChain>
</file>

<file path=xl/sharedStrings.xml><?xml version="1.0" encoding="utf-8"?>
<sst xmlns="http://schemas.openxmlformats.org/spreadsheetml/2006/main" count="156" uniqueCount="140">
  <si>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</si>
  <si>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</si>
  <si>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</si>
  <si>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</si>
  <si>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</si>
  <si>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</si>
  <si>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</si>
  <si>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</si>
  <si>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</si>
  <si>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</si>
  <si>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</si>
  <si>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</si>
  <si>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</si>
  <si>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</si>
  <si>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</si>
  <si>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</si>
  <si>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</si>
  <si>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</si>
  <si>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</si>
  <si>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</si>
  <si>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</si>
  <si>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</si>
  <si>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</si>
  <si>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</si>
  <si>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</si>
  <si>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</si>
  <si>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</si>
  <si>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</si>
  <si>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</si>
  <si>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</si>
  <si>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</si>
  <si>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</si>
  <si>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</si>
  <si>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</si>
  <si>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</si>
  <si>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</si>
  <si>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</si>
  <si>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</si>
  <si>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</si>
  <si>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</si>
  <si>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</si>
  <si>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</si>
  <si>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</si>
  <si>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</si>
  <si>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</si>
  <si>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</si>
  <si>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</si>
  <si>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</si>
  <si>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</si>
  <si>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</si>
  <si>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</si>
  <si>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</si>
  <si>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</si>
  <si>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</si>
  <si>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</si>
  <si>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</si>
  <si>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</si>
  <si>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</si>
  <si>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</si>
  <si>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</si>
  <si>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</si>
  <si>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</si>
  <si>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</si>
  <si>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</si>
  <si>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</si>
  <si>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</si>
  <si>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</si>
  <si>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</si>
  <si>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</si>
  <si>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</si>
  <si>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</si>
  <si>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</si>
  <si>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</si>
  <si>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</si>
  <si>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</si>
  <si>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</si>
  <si>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</si>
  <si>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</si>
  <si>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</si>
  <si>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</si>
  <si>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</si>
  <si>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</si>
  <si>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</si>
  <si>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</si>
  <si>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</si>
  <si>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</si>
  <si>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</si>
  <si>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</si>
  <si>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</si>
  <si>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</si>
  <si>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</si>
  <si>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Х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</si>
  <si>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</si>
  <si>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</si>
  <si>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</si>
  <si>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</si>
  <si>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</si>
  <si>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</si>
  <si>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</si>
  <si>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</si>
  <si>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</si>
  <si>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</si>
  <si>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</si>
  <si>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</si>
  <si>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</si>
  <si>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</si>
  <si>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</si>
  <si>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</si>
  <si>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</si>
  <si>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</si>
  <si>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</si>
  <si>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</si>
  <si>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</si>
  <si>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</si>
  <si>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</si>
  <si>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</si>
  <si>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</si>
  <si>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</si>
  <si>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Исполнение  за                                     6 месяцев 2019 года</t>
  </si>
  <si>
    <t>0705</t>
  </si>
  <si>
    <t>Профессиональная подготовка, переподготовка и повышение квалификации</t>
  </si>
  <si>
    <t>0401</t>
  </si>
  <si>
    <t>Общеэкономические вопросы</t>
  </si>
  <si>
    <t>11700000000000000</t>
  </si>
  <si>
    <t xml:space="preserve">Прочие неналоговые доходы </t>
  </si>
  <si>
    <t>0105</t>
  </si>
  <si>
    <t>Судебная система</t>
  </si>
  <si>
    <t>Прочие безвозмездные поступления</t>
  </si>
  <si>
    <t>20700000000000000</t>
  </si>
  <si>
    <t>10600000000000000</t>
  </si>
  <si>
    <t>Налоги на имущество</t>
  </si>
  <si>
    <t>0309</t>
  </si>
  <si>
    <t>Гражданская оборона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</si>
  <si>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</si>
  <si>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</si>
  <si>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Кассовое исполнение на 01.10.2021 года</t>
  </si>
  <si>
    <t>за 9 месяцев 2022 года</t>
  </si>
  <si>
    <t>Бюджетные назначения  на 01.10.2022 год</t>
  </si>
  <si>
    <t>Кассовое исполнение на 01.10.2022 года</t>
  </si>
  <si>
    <t>Темп роста 2022 года к 2021 году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</si>
</sst>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8"/>
  <sheetViews>
    <sheetView tabSelected="1" zoomScale="85" zoomScaleNormal="85" workbookViewId="0">
      <selection activeCell="C12" sqref="C12"/>
    </sheetView>
  </sheetViews>
  <sheetFormatPr defaultRowHeight="14.4"/>
  <cols>
    <col min="1" max="1" width="21" style="24" customWidth="1"/>
    <col min="2" max="2" width="37.109375" style="25" customWidth="1"/>
    <col min="3" max="3" width="14.5546875" style="25" customWidth="1"/>
    <col min="4" max="4" width="15" style="25" hidden="1" customWidth="1"/>
    <col min="5" max="5" width="15.109375" style="25" hidden="1" customWidth="1"/>
    <col min="6" max="7" width="15.109375" style="25" customWidth="1"/>
    <col min="8" max="8" width="14.5546875" style="25" customWidth="1"/>
    <col min="9" max="9" width="14.33203125" style="25" customWidth="1"/>
  </cols>
  <sheetData>
    <row r="1" spans="1:9" ht="15.6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.6">
      <c r="A2" s="33" t="s">
        <v>105</v>
      </c>
      <c r="B2" s="33"/>
      <c r="C2" s="33"/>
      <c r="D2" s="33"/>
      <c r="E2" s="33"/>
      <c r="F2" s="33"/>
      <c r="G2" s="33"/>
      <c r="H2" s="33"/>
      <c r="I2" s="33"/>
    </row>
    <row r="3" spans="1:9" ht="15.6">
      <c r="A3" s="34" t="s">
        <v>136</v>
      </c>
      <c r="B3" s="34"/>
      <c r="C3" s="34"/>
      <c r="D3" s="34"/>
      <c r="E3" s="34"/>
      <c r="F3" s="34"/>
      <c r="G3" s="34"/>
      <c r="H3" s="34"/>
      <c r="I3" s="34"/>
    </row>
    <row r="4" spans="1:9" ht="15.6">
      <c r="A4" s="35" t="s">
        <v>26</v>
      </c>
      <c r="B4" s="35"/>
      <c r="C4" s="35"/>
      <c r="D4" s="35"/>
      <c r="E4" s="35"/>
      <c r="F4" s="35"/>
      <c r="G4" s="35"/>
      <c r="H4" s="35"/>
      <c r="I4" s="35"/>
    </row>
    <row r="5" spans="1:9" ht="15.6">
      <c r="A5" s="4"/>
      <c r="B5" s="5"/>
      <c r="C5" s="5"/>
      <c r="D5" s="5"/>
      <c r="E5" s="5"/>
      <c r="F5" s="5"/>
      <c r="G5" s="5"/>
      <c r="H5" s="5"/>
      <c r="I5" s="5"/>
    </row>
    <row r="6" spans="1:9" ht="15.6">
      <c r="A6" s="36" t="s">
        <v>78</v>
      </c>
      <c r="B6" s="36"/>
      <c r="C6" s="36"/>
      <c r="D6" s="36"/>
      <c r="E6" s="36"/>
      <c r="F6" s="36"/>
      <c r="G6" s="36"/>
      <c r="H6" s="36"/>
      <c r="I6" s="36"/>
    </row>
    <row r="7" spans="1:9" ht="62.4">
      <c r="A7" s="6" t="s">
        <v>1</v>
      </c>
      <c r="B7" s="6" t="s">
        <v>2</v>
      </c>
      <c r="C7" s="7" t="s">
        <v>137</v>
      </c>
      <c r="D7" s="7" t="s">
        <v>118</v>
      </c>
      <c r="E7" s="6" t="s">
        <v>79</v>
      </c>
      <c r="F7" s="7" t="s">
        <v>138</v>
      </c>
      <c r="G7" s="7" t="s">
        <v>79</v>
      </c>
      <c r="H7" s="7" t="s">
        <v>135</v>
      </c>
      <c r="I7" s="6" t="s">
        <v>139</v>
      </c>
    </row>
    <row r="8" spans="1:9" ht="15.6">
      <c r="A8" s="6"/>
      <c r="B8" s="29" t="s">
        <v>3</v>
      </c>
      <c r="C8" s="29"/>
      <c r="D8" s="29"/>
      <c r="E8" s="29"/>
      <c r="F8" s="29"/>
      <c r="G8" s="29"/>
      <c r="H8" s="29"/>
      <c r="I8" s="29"/>
    </row>
    <row r="9" spans="1:9" s="1" customFormat="1" ht="15.6">
      <c r="A9" s="6"/>
      <c r="B9" s="8" t="s">
        <v>4</v>
      </c>
      <c r="C9" s="9">
        <f>SUM(C10:C20)</f>
        <v>221971.9</v>
      </c>
      <c r="D9" s="9">
        <f t="shared" ref="D9:F9" si="0">SUM(D10:D20)</f>
        <v>0</v>
      </c>
      <c r="E9" s="9">
        <f t="shared" si="0"/>
        <v>0</v>
      </c>
      <c r="F9" s="9">
        <f t="shared" si="0"/>
        <v>157293.1</v>
      </c>
      <c r="G9" s="9">
        <f>F9/C9*100</f>
        <v>70.861717181318909</v>
      </c>
      <c r="H9" s="9">
        <f>SUM(H10:H20)</f>
        <v>164316.19999999998</v>
      </c>
      <c r="I9" s="10">
        <f>F9/H9*100</f>
        <v>95.7258626964353</v>
      </c>
    </row>
    <row r="10" spans="1:9" ht="15.6">
      <c r="A10" s="11" t="s">
        <v>69</v>
      </c>
      <c r="B10" s="12" t="s">
        <v>5</v>
      </c>
      <c r="C10" s="13">
        <v>141141.9</v>
      </c>
      <c r="D10" s="13"/>
      <c r="E10" s="13"/>
      <c r="F10" s="13">
        <v>103608.3</v>
      </c>
      <c r="G10" s="9">
        <f t="shared" ref="G10:G24" si="1">F10/C10*100</f>
        <v>73.407188085182355</v>
      </c>
      <c r="H10" s="13">
        <v>94119.8</v>
      </c>
      <c r="I10" s="10">
        <f t="shared" ref="I10:I24" si="2">F10/H10*100</f>
        <v>110.08130064024786</v>
      </c>
    </row>
    <row r="11" spans="1:9" ht="46.8">
      <c r="A11" s="11" t="s">
        <v>70</v>
      </c>
      <c r="B11" s="12" t="s">
        <v>95</v>
      </c>
      <c r="C11" s="13">
        <v>12499.5</v>
      </c>
      <c r="D11" s="13"/>
      <c r="E11" s="13"/>
      <c r="F11" s="13">
        <v>12676.4</v>
      </c>
      <c r="G11" s="9">
        <f t="shared" si="1"/>
        <v>101.41525661026441</v>
      </c>
      <c r="H11" s="13">
        <v>18757.3</v>
      </c>
      <c r="I11" s="10">
        <f t="shared" si="2"/>
        <v>67.581155070292624</v>
      </c>
    </row>
    <row r="12" spans="1:9" s="3" customFormat="1" ht="15.6">
      <c r="A12" s="11" t="s">
        <v>71</v>
      </c>
      <c r="B12" s="12" t="s">
        <v>6</v>
      </c>
      <c r="C12" s="13">
        <v>20332</v>
      </c>
      <c r="D12" s="13"/>
      <c r="E12" s="13"/>
      <c r="F12" s="13">
        <v>17315.599999999999</v>
      </c>
      <c r="G12" s="9">
        <f t="shared" si="1"/>
        <v>85.164273067086356</v>
      </c>
      <c r="H12" s="13">
        <v>28913.9</v>
      </c>
      <c r="I12" s="10">
        <f t="shared" si="2"/>
        <v>59.886767264187803</v>
      </c>
    </row>
    <row r="13" spans="1:9" s="3" customFormat="1" ht="15.6">
      <c r="A13" s="11" t="s">
        <v>129</v>
      </c>
      <c r="B13" s="12" t="s">
        <v>130</v>
      </c>
      <c r="C13" s="13">
        <v>35100</v>
      </c>
      <c r="D13" s="13"/>
      <c r="E13" s="13"/>
      <c r="F13" s="13">
        <v>11560.7</v>
      </c>
      <c r="G13" s="9">
        <f t="shared" si="1"/>
        <v>32.936467236467237</v>
      </c>
      <c r="H13" s="13">
        <v>10016.799999999999</v>
      </c>
      <c r="I13" s="10">
        <f t="shared" si="2"/>
        <v>115.41310598195034</v>
      </c>
    </row>
    <row r="14" spans="1:9" ht="15.6">
      <c r="A14" s="11" t="s">
        <v>72</v>
      </c>
      <c r="B14" s="12" t="s">
        <v>7</v>
      </c>
      <c r="C14" s="13">
        <v>5900</v>
      </c>
      <c r="D14" s="13"/>
      <c r="E14" s="13"/>
      <c r="F14" s="13">
        <v>4504</v>
      </c>
      <c r="G14" s="9">
        <f t="shared" si="1"/>
        <v>76.338983050847446</v>
      </c>
      <c r="H14" s="13">
        <v>4320.3999999999996</v>
      </c>
      <c r="I14" s="10">
        <f t="shared" si="2"/>
        <v>104.24960651791501</v>
      </c>
    </row>
    <row r="15" spans="1:9" ht="66.75" customHeight="1">
      <c r="A15" s="11" t="s">
        <v>73</v>
      </c>
      <c r="B15" s="12" t="s">
        <v>8</v>
      </c>
      <c r="C15" s="13">
        <v>3900</v>
      </c>
      <c r="D15" s="13"/>
      <c r="E15" s="13"/>
      <c r="F15" s="13">
        <v>4076.2</v>
      </c>
      <c r="G15" s="9">
        <f t="shared" si="1"/>
        <v>104.51794871794871</v>
      </c>
      <c r="H15" s="13">
        <v>3338.2</v>
      </c>
      <c r="I15" s="10">
        <f t="shared" si="2"/>
        <v>122.10772272482176</v>
      </c>
    </row>
    <row r="16" spans="1:9" ht="31.2">
      <c r="A16" s="11" t="s">
        <v>92</v>
      </c>
      <c r="B16" s="12" t="s">
        <v>9</v>
      </c>
      <c r="C16" s="13">
        <v>520.9</v>
      </c>
      <c r="D16" s="13"/>
      <c r="E16" s="13"/>
      <c r="F16" s="13">
        <v>336.5</v>
      </c>
      <c r="G16" s="9">
        <f t="shared" si="1"/>
        <v>64.599731234402</v>
      </c>
      <c r="H16" s="13">
        <v>277.39999999999998</v>
      </c>
      <c r="I16" s="10">
        <f t="shared" si="2"/>
        <v>121.30497476568134</v>
      </c>
    </row>
    <row r="17" spans="1:9" ht="46.8">
      <c r="A17" s="11" t="s">
        <v>96</v>
      </c>
      <c r="B17" s="12" t="s">
        <v>97</v>
      </c>
      <c r="C17" s="13">
        <v>302.60000000000002</v>
      </c>
      <c r="D17" s="13"/>
      <c r="E17" s="13"/>
      <c r="F17" s="13">
        <v>251.5</v>
      </c>
      <c r="G17" s="9">
        <f t="shared" si="1"/>
        <v>83.113020489094509</v>
      </c>
      <c r="H17" s="13">
        <v>286.2</v>
      </c>
      <c r="I17" s="10">
        <f t="shared" si="2"/>
        <v>87.875611460517121</v>
      </c>
    </row>
    <row r="18" spans="1:9" ht="31.2">
      <c r="A18" s="11" t="s">
        <v>75</v>
      </c>
      <c r="B18" s="12" t="s">
        <v>10</v>
      </c>
      <c r="C18" s="13">
        <v>1420</v>
      </c>
      <c r="D18" s="13"/>
      <c r="E18" s="13"/>
      <c r="F18" s="13">
        <v>2076</v>
      </c>
      <c r="G18" s="9">
        <f t="shared" si="1"/>
        <v>146.19718309859155</v>
      </c>
      <c r="H18" s="13">
        <v>3387.8</v>
      </c>
      <c r="I18" s="10">
        <f t="shared" si="2"/>
        <v>61.278705944860967</v>
      </c>
    </row>
    <row r="19" spans="1:9" ht="31.2">
      <c r="A19" s="11" t="s">
        <v>74</v>
      </c>
      <c r="B19" s="12" t="s">
        <v>11</v>
      </c>
      <c r="C19" s="13">
        <v>855</v>
      </c>
      <c r="D19" s="13"/>
      <c r="E19" s="13"/>
      <c r="F19" s="13">
        <v>887.9</v>
      </c>
      <c r="G19" s="9">
        <f t="shared" si="1"/>
        <v>103.84795321637425</v>
      </c>
      <c r="H19" s="13">
        <v>898.4</v>
      </c>
      <c r="I19" s="10">
        <f t="shared" si="2"/>
        <v>98.831255565449695</v>
      </c>
    </row>
    <row r="20" spans="1:9" s="3" customFormat="1" ht="15.6" hidden="1">
      <c r="A20" s="11" t="s">
        <v>123</v>
      </c>
      <c r="B20" s="12" t="s">
        <v>124</v>
      </c>
      <c r="C20" s="13">
        <v>0</v>
      </c>
      <c r="D20" s="13"/>
      <c r="E20" s="13"/>
      <c r="F20" s="13">
        <v>0</v>
      </c>
      <c r="G20" s="9" t="e">
        <f t="shared" si="1"/>
        <v>#DIV/0!</v>
      </c>
      <c r="H20" s="13">
        <v>0</v>
      </c>
      <c r="I20" s="10" t="e">
        <f t="shared" si="2"/>
        <v>#DIV/0!</v>
      </c>
    </row>
    <row r="21" spans="1:9" s="1" customFormat="1" ht="18" customHeight="1">
      <c r="A21" s="14" t="s">
        <v>80</v>
      </c>
      <c r="B21" s="8" t="s">
        <v>12</v>
      </c>
      <c r="C21" s="9">
        <f>SUM(C22:C22)</f>
        <v>750126.4</v>
      </c>
      <c r="D21" s="9">
        <f>SUM(D22:D22)</f>
        <v>283431.5</v>
      </c>
      <c r="E21" s="9">
        <f t="shared" ref="E21:E24" si="3">IFERROR(D21/C21*100,0)</f>
        <v>37.784498719149198</v>
      </c>
      <c r="F21" s="9">
        <f>F22+F23</f>
        <v>519156.8</v>
      </c>
      <c r="G21" s="9">
        <f t="shared" si="1"/>
        <v>69.20924260231341</v>
      </c>
      <c r="H21" s="9">
        <f>H22+H23</f>
        <v>473624.4</v>
      </c>
      <c r="I21" s="10">
        <f t="shared" si="2"/>
        <v>109.61360943397341</v>
      </c>
    </row>
    <row r="22" spans="1:9" ht="46.8">
      <c r="A22" s="11" t="s">
        <v>76</v>
      </c>
      <c r="B22" s="12" t="s">
        <v>13</v>
      </c>
      <c r="C22" s="13">
        <v>750126.4</v>
      </c>
      <c r="D22" s="13">
        <v>283431.5</v>
      </c>
      <c r="E22" s="13">
        <f t="shared" si="3"/>
        <v>37.784498719149198</v>
      </c>
      <c r="F22" s="13">
        <v>519156.8</v>
      </c>
      <c r="G22" s="9">
        <f t="shared" si="1"/>
        <v>69.20924260231341</v>
      </c>
      <c r="H22" s="13">
        <v>473624.4</v>
      </c>
      <c r="I22" s="10">
        <f t="shared" si="2"/>
        <v>109.61360943397341</v>
      </c>
    </row>
    <row r="23" spans="1:9" s="3" customFormat="1" ht="15.6" hidden="1">
      <c r="A23" s="11" t="s">
        <v>128</v>
      </c>
      <c r="B23" s="12" t="s">
        <v>127</v>
      </c>
      <c r="C23" s="13"/>
      <c r="D23" s="13"/>
      <c r="E23" s="13"/>
      <c r="F23" s="13"/>
      <c r="G23" s="9" t="e">
        <f t="shared" si="1"/>
        <v>#DIV/0!</v>
      </c>
      <c r="H23" s="13"/>
      <c r="I23" s="10" t="e">
        <f t="shared" si="2"/>
        <v>#DIV/0!</v>
      </c>
    </row>
    <row r="24" spans="1:9" ht="15.6">
      <c r="A24" s="15"/>
      <c r="B24" s="8" t="s">
        <v>14</v>
      </c>
      <c r="C24" s="9">
        <f>C21+C9</f>
        <v>972098.3</v>
      </c>
      <c r="D24" s="9">
        <f>D21+D9</f>
        <v>283431.5</v>
      </c>
      <c r="E24" s="9">
        <f t="shared" si="3"/>
        <v>29.156670678263708</v>
      </c>
      <c r="F24" s="9">
        <f>F21+F9</f>
        <v>676449.9</v>
      </c>
      <c r="G24" s="9">
        <f t="shared" si="1"/>
        <v>69.586573703503035</v>
      </c>
      <c r="H24" s="9">
        <f>H21+H9</f>
        <v>637940.6</v>
      </c>
      <c r="I24" s="10">
        <f t="shared" si="2"/>
        <v>106.03650245806587</v>
      </c>
    </row>
    <row r="25" spans="1:9" ht="15.6">
      <c r="A25" s="15"/>
      <c r="B25" s="30" t="s">
        <v>15</v>
      </c>
      <c r="C25" s="31"/>
      <c r="D25" s="31"/>
      <c r="E25" s="31"/>
      <c r="F25" s="31"/>
      <c r="G25" s="31"/>
      <c r="H25" s="31"/>
      <c r="I25" s="32"/>
    </row>
    <row r="26" spans="1:9" ht="15.6">
      <c r="A26" s="16" t="s">
        <v>27</v>
      </c>
      <c r="B26" s="17" t="s">
        <v>16</v>
      </c>
      <c r="C26" s="9">
        <f>SUM(C27:C32)</f>
        <v>64235.4</v>
      </c>
      <c r="D26" s="9">
        <f>SUM(D27:D32)</f>
        <v>28997.8</v>
      </c>
      <c r="E26" s="9">
        <f>IFERROR(D26/C26*100,0)</f>
        <v>45.143020826522445</v>
      </c>
      <c r="F26" s="9">
        <f>F27+F28+F29+F30+F31+F32</f>
        <v>45264.3</v>
      </c>
      <c r="G26" s="9">
        <f>F26/C26*100</f>
        <v>70.466284945684151</v>
      </c>
      <c r="H26" s="9">
        <f>H27+H28+H29+H30+H31+H32</f>
        <v>44387.6</v>
      </c>
      <c r="I26" s="10">
        <f>F26/H26*100</f>
        <v>101.97510115437645</v>
      </c>
    </row>
    <row r="27" spans="1:9" s="2" customFormat="1" ht="62.4">
      <c r="A27" s="18" t="s">
        <v>93</v>
      </c>
      <c r="B27" s="19" t="s">
        <v>94</v>
      </c>
      <c r="C27" s="13">
        <v>2928</v>
      </c>
      <c r="D27" s="13">
        <v>1170.5</v>
      </c>
      <c r="E27" s="13">
        <f t="shared" ref="E27:E69" si="4">IFERROR(D27/C27*100,0)</f>
        <v>39.976092896174862</v>
      </c>
      <c r="F27" s="13">
        <v>2139.6999999999998</v>
      </c>
      <c r="G27" s="9">
        <f t="shared" ref="G27:G69" si="5">F27/C27*100</f>
        <v>73.077185792349724</v>
      </c>
      <c r="H27" s="13">
        <v>1904.5</v>
      </c>
      <c r="I27" s="10">
        <f t="shared" ref="I27:I69" si="6">F27/H27*100</f>
        <v>112.34969808348647</v>
      </c>
    </row>
    <row r="28" spans="1:9" ht="93.6">
      <c r="A28" s="18" t="s">
        <v>28</v>
      </c>
      <c r="B28" s="19" t="s">
        <v>81</v>
      </c>
      <c r="C28" s="13">
        <v>33685.800000000003</v>
      </c>
      <c r="D28" s="13">
        <v>12556.3</v>
      </c>
      <c r="E28" s="13">
        <f t="shared" si="4"/>
        <v>37.274756722417159</v>
      </c>
      <c r="F28" s="13">
        <v>25363.1</v>
      </c>
      <c r="G28" s="9">
        <f t="shared" si="5"/>
        <v>75.29315022947354</v>
      </c>
      <c r="H28" s="13">
        <v>20717.099999999999</v>
      </c>
      <c r="I28" s="10">
        <f t="shared" si="6"/>
        <v>122.42591868553032</v>
      </c>
    </row>
    <row r="29" spans="1:9" s="3" customFormat="1" ht="15.6">
      <c r="A29" s="18" t="s">
        <v>125</v>
      </c>
      <c r="B29" s="19" t="s">
        <v>126</v>
      </c>
      <c r="C29" s="13">
        <v>56</v>
      </c>
      <c r="D29" s="13">
        <v>0</v>
      </c>
      <c r="E29" s="13">
        <f t="shared" si="4"/>
        <v>0</v>
      </c>
      <c r="F29" s="13">
        <v>56</v>
      </c>
      <c r="G29" s="9">
        <f t="shared" si="5"/>
        <v>100</v>
      </c>
      <c r="H29" s="13">
        <v>0.7</v>
      </c>
      <c r="I29" s="10">
        <f t="shared" si="6"/>
        <v>8000</v>
      </c>
    </row>
    <row r="30" spans="1:9" ht="78">
      <c r="A30" s="18" t="s">
        <v>29</v>
      </c>
      <c r="B30" s="19" t="s">
        <v>82</v>
      </c>
      <c r="C30" s="13">
        <v>14512</v>
      </c>
      <c r="D30" s="13">
        <v>4182.7</v>
      </c>
      <c r="E30" s="13">
        <f t="shared" si="4"/>
        <v>28.822353914002203</v>
      </c>
      <c r="F30" s="13">
        <v>8159.8</v>
      </c>
      <c r="G30" s="9">
        <f t="shared" si="5"/>
        <v>56.227949283351705</v>
      </c>
      <c r="H30" s="13">
        <v>7263.7</v>
      </c>
      <c r="I30" s="10">
        <f t="shared" si="6"/>
        <v>112.33668791387311</v>
      </c>
    </row>
    <row r="31" spans="1:9" ht="15.6">
      <c r="A31" s="18" t="s">
        <v>100</v>
      </c>
      <c r="B31" s="19" t="s">
        <v>101</v>
      </c>
      <c r="C31" s="13">
        <v>100</v>
      </c>
      <c r="D31" s="13">
        <v>0</v>
      </c>
      <c r="E31" s="13">
        <f t="shared" si="4"/>
        <v>0</v>
      </c>
      <c r="F31" s="13">
        <v>0</v>
      </c>
      <c r="G31" s="9">
        <f t="shared" si="5"/>
        <v>0</v>
      </c>
      <c r="H31" s="13">
        <v>0</v>
      </c>
      <c r="I31" s="10">
        <v>0</v>
      </c>
    </row>
    <row r="32" spans="1:9" ht="31.2">
      <c r="A32" s="18" t="s">
        <v>30</v>
      </c>
      <c r="B32" s="19" t="s">
        <v>31</v>
      </c>
      <c r="C32" s="13">
        <v>12953.6</v>
      </c>
      <c r="D32" s="13">
        <v>11088.3</v>
      </c>
      <c r="E32" s="13">
        <f t="shared" si="4"/>
        <v>85.600142045454547</v>
      </c>
      <c r="F32" s="13">
        <v>9545.7000000000007</v>
      </c>
      <c r="G32" s="9">
        <f t="shared" si="5"/>
        <v>73.691483448616594</v>
      </c>
      <c r="H32" s="13">
        <v>14501.6</v>
      </c>
      <c r="I32" s="10">
        <f t="shared" si="6"/>
        <v>65.825150328239644</v>
      </c>
    </row>
    <row r="33" spans="1:9" ht="31.2">
      <c r="A33" s="16" t="s">
        <v>112</v>
      </c>
      <c r="B33" s="17" t="s">
        <v>113</v>
      </c>
      <c r="C33" s="9">
        <f>C35+C34</f>
        <v>150</v>
      </c>
      <c r="D33" s="9">
        <f t="shared" ref="D33:F33" si="7">D35+D34</f>
        <v>0</v>
      </c>
      <c r="E33" s="9">
        <f t="shared" si="7"/>
        <v>0</v>
      </c>
      <c r="F33" s="9">
        <f t="shared" si="7"/>
        <v>0</v>
      </c>
      <c r="G33" s="9">
        <f t="shared" si="5"/>
        <v>0</v>
      </c>
      <c r="H33" s="9">
        <f>H35+H34</f>
        <v>0</v>
      </c>
      <c r="I33" s="10">
        <v>0</v>
      </c>
    </row>
    <row r="34" spans="1:9" s="3" customFormat="1" ht="15.6">
      <c r="A34" s="18" t="s">
        <v>131</v>
      </c>
      <c r="B34" s="19" t="s">
        <v>132</v>
      </c>
      <c r="C34" s="13">
        <v>50</v>
      </c>
      <c r="D34" s="13"/>
      <c r="E34" s="13"/>
      <c r="F34" s="13">
        <v>0</v>
      </c>
      <c r="G34" s="9">
        <f t="shared" si="5"/>
        <v>0</v>
      </c>
      <c r="H34" s="13"/>
      <c r="I34" s="10">
        <v>0</v>
      </c>
    </row>
    <row r="35" spans="1:9" ht="46.8">
      <c r="A35" s="18" t="s">
        <v>114</v>
      </c>
      <c r="B35" s="19" t="s">
        <v>115</v>
      </c>
      <c r="C35" s="13">
        <v>100</v>
      </c>
      <c r="D35" s="13">
        <v>0</v>
      </c>
      <c r="E35" s="13">
        <f t="shared" si="4"/>
        <v>0</v>
      </c>
      <c r="F35" s="13">
        <v>0</v>
      </c>
      <c r="G35" s="9">
        <f t="shared" si="5"/>
        <v>0</v>
      </c>
      <c r="H35" s="13">
        <v>0</v>
      </c>
      <c r="I35" s="10">
        <v>0</v>
      </c>
    </row>
    <row r="36" spans="1:9" ht="15.6">
      <c r="A36" s="16" t="s">
        <v>32</v>
      </c>
      <c r="B36" s="17" t="s">
        <v>17</v>
      </c>
      <c r="C36" s="9">
        <f>C38+C39+C40+C41+C37</f>
        <v>70419.499999999985</v>
      </c>
      <c r="D36" s="9">
        <f>D38+D39+D40+D41+D37</f>
        <v>2493.1999999999998</v>
      </c>
      <c r="E36" s="9">
        <f t="shared" si="4"/>
        <v>3.5404965954032619</v>
      </c>
      <c r="F36" s="9">
        <f>F37+F38+F39+F40+F41</f>
        <v>37253.800000000003</v>
      </c>
      <c r="G36" s="9">
        <f t="shared" si="5"/>
        <v>52.902676105340149</v>
      </c>
      <c r="H36" s="9">
        <f>H37+H38+H39+H40+H41</f>
        <v>34047.5</v>
      </c>
      <c r="I36" s="10">
        <f t="shared" si="6"/>
        <v>109.41713782216023</v>
      </c>
    </row>
    <row r="37" spans="1:9" s="3" customFormat="1" ht="15.6">
      <c r="A37" s="18" t="s">
        <v>121</v>
      </c>
      <c r="B37" s="19" t="s">
        <v>122</v>
      </c>
      <c r="C37" s="13">
        <v>65</v>
      </c>
      <c r="D37" s="13">
        <v>0</v>
      </c>
      <c r="E37" s="13">
        <f t="shared" si="4"/>
        <v>0</v>
      </c>
      <c r="F37" s="13">
        <v>0</v>
      </c>
      <c r="G37" s="9">
        <f t="shared" si="5"/>
        <v>0</v>
      </c>
      <c r="H37" s="13">
        <v>0</v>
      </c>
      <c r="I37" s="10">
        <v>0</v>
      </c>
    </row>
    <row r="38" spans="1:9" ht="15.6">
      <c r="A38" s="18" t="s">
        <v>106</v>
      </c>
      <c r="B38" s="19" t="s">
        <v>107</v>
      </c>
      <c r="C38" s="13">
        <v>65.900000000000006</v>
      </c>
      <c r="D38" s="13">
        <v>0</v>
      </c>
      <c r="E38" s="13">
        <f t="shared" si="4"/>
        <v>0</v>
      </c>
      <c r="F38" s="13">
        <v>0</v>
      </c>
      <c r="G38" s="9">
        <f t="shared" si="5"/>
        <v>0</v>
      </c>
      <c r="H38" s="13">
        <v>177.3</v>
      </c>
      <c r="I38" s="10">
        <f t="shared" si="6"/>
        <v>0</v>
      </c>
    </row>
    <row r="39" spans="1:9" ht="15.6">
      <c r="A39" s="18" t="s">
        <v>108</v>
      </c>
      <c r="B39" s="19" t="s">
        <v>109</v>
      </c>
      <c r="C39" s="13">
        <v>7799</v>
      </c>
      <c r="D39" s="13">
        <v>220.2</v>
      </c>
      <c r="E39" s="13">
        <f t="shared" si="4"/>
        <v>2.8234389024233875</v>
      </c>
      <c r="F39" s="13">
        <v>4399.8</v>
      </c>
      <c r="G39" s="9">
        <f t="shared" si="5"/>
        <v>56.414924990383383</v>
      </c>
      <c r="H39" s="13">
        <v>3353.6</v>
      </c>
      <c r="I39" s="10">
        <f t="shared" si="6"/>
        <v>131.19632633587787</v>
      </c>
    </row>
    <row r="40" spans="1:9" ht="31.2">
      <c r="A40" s="18" t="s">
        <v>33</v>
      </c>
      <c r="B40" s="19" t="s">
        <v>83</v>
      </c>
      <c r="C40" s="13">
        <v>59356.2</v>
      </c>
      <c r="D40" s="13">
        <v>2019</v>
      </c>
      <c r="E40" s="13">
        <f t="shared" si="4"/>
        <v>3.4014980743376428</v>
      </c>
      <c r="F40" s="13">
        <v>31514</v>
      </c>
      <c r="G40" s="9">
        <f t="shared" si="5"/>
        <v>53.093021453529708</v>
      </c>
      <c r="H40" s="13">
        <v>28687.1</v>
      </c>
      <c r="I40" s="10">
        <f t="shared" si="6"/>
        <v>109.8542550484364</v>
      </c>
    </row>
    <row r="41" spans="1:9" ht="31.2">
      <c r="A41" s="18" t="s">
        <v>34</v>
      </c>
      <c r="B41" s="19" t="s">
        <v>35</v>
      </c>
      <c r="C41" s="13">
        <v>3133.4</v>
      </c>
      <c r="D41" s="13">
        <v>254</v>
      </c>
      <c r="E41" s="13">
        <f t="shared" si="4"/>
        <v>8.1062105061594441</v>
      </c>
      <c r="F41" s="13">
        <v>1340</v>
      </c>
      <c r="G41" s="9">
        <f t="shared" si="5"/>
        <v>42.765047552179745</v>
      </c>
      <c r="H41" s="13">
        <v>1829.5</v>
      </c>
      <c r="I41" s="10">
        <f t="shared" si="6"/>
        <v>73.244055752937967</v>
      </c>
    </row>
    <row r="42" spans="1:9" ht="31.2">
      <c r="A42" s="16" t="s">
        <v>36</v>
      </c>
      <c r="B42" s="17" t="s">
        <v>37</v>
      </c>
      <c r="C42" s="9">
        <f>SUM(C43:C44)</f>
        <v>4828.2</v>
      </c>
      <c r="D42" s="9">
        <f>SUM(D43:D44)</f>
        <v>2821.1</v>
      </c>
      <c r="E42" s="9">
        <f t="shared" si="4"/>
        <v>58.429642516880001</v>
      </c>
      <c r="F42" s="9">
        <f>F43+F44</f>
        <v>165.4</v>
      </c>
      <c r="G42" s="9">
        <f t="shared" si="5"/>
        <v>3.425707302928628</v>
      </c>
      <c r="H42" s="9">
        <f>H43+H44</f>
        <v>784</v>
      </c>
      <c r="I42" s="10">
        <f t="shared" si="6"/>
        <v>21.096938775510203</v>
      </c>
    </row>
    <row r="43" spans="1:9" ht="15.6">
      <c r="A43" s="18" t="s">
        <v>38</v>
      </c>
      <c r="B43" s="19" t="s">
        <v>39</v>
      </c>
      <c r="C43" s="13">
        <v>67</v>
      </c>
      <c r="D43" s="13">
        <v>265.10000000000002</v>
      </c>
      <c r="E43" s="13">
        <f t="shared" si="4"/>
        <v>395.67164179104481</v>
      </c>
      <c r="F43" s="13">
        <v>0</v>
      </c>
      <c r="G43" s="9">
        <f t="shared" si="5"/>
        <v>0</v>
      </c>
      <c r="H43" s="13">
        <v>10</v>
      </c>
      <c r="I43" s="10">
        <f t="shared" si="6"/>
        <v>0</v>
      </c>
    </row>
    <row r="44" spans="1:9" ht="15.6">
      <c r="A44" s="18" t="s">
        <v>40</v>
      </c>
      <c r="B44" s="19" t="s">
        <v>41</v>
      </c>
      <c r="C44" s="13">
        <v>4761.2</v>
      </c>
      <c r="D44" s="13">
        <v>2556</v>
      </c>
      <c r="E44" s="13">
        <f t="shared" si="4"/>
        <v>53.68394522389314</v>
      </c>
      <c r="F44" s="13">
        <v>165.4</v>
      </c>
      <c r="G44" s="9">
        <f t="shared" si="5"/>
        <v>3.4739141392926158</v>
      </c>
      <c r="H44" s="13">
        <v>774</v>
      </c>
      <c r="I44" s="10">
        <f t="shared" si="6"/>
        <v>21.36950904392765</v>
      </c>
    </row>
    <row r="45" spans="1:9" ht="15.6">
      <c r="A45" s="16" t="s">
        <v>42</v>
      </c>
      <c r="B45" s="17" t="s">
        <v>18</v>
      </c>
      <c r="C45" s="9">
        <f>SUM(C46:C51)</f>
        <v>693947.59999999986</v>
      </c>
      <c r="D45" s="9">
        <f>SUM(D46:D51)</f>
        <v>267608.19999999995</v>
      </c>
      <c r="E45" s="9">
        <f t="shared" si="4"/>
        <v>38.56317105210826</v>
      </c>
      <c r="F45" s="9">
        <f>F46+F47+F48+F49+F50+F51</f>
        <v>499606.4</v>
      </c>
      <c r="G45" s="9">
        <f t="shared" si="5"/>
        <v>71.994830733617363</v>
      </c>
      <c r="H45" s="9">
        <f>H46+H47+H48+H49+H50+H51</f>
        <v>459911.79999999993</v>
      </c>
      <c r="I45" s="10">
        <f t="shared" si="6"/>
        <v>108.63091575384674</v>
      </c>
    </row>
    <row r="46" spans="1:9" ht="15.6">
      <c r="A46" s="18" t="s">
        <v>43</v>
      </c>
      <c r="B46" s="19" t="s">
        <v>44</v>
      </c>
      <c r="C46" s="13">
        <v>161225.5</v>
      </c>
      <c r="D46" s="13">
        <v>79386</v>
      </c>
      <c r="E46" s="13">
        <f t="shared" si="4"/>
        <v>49.239109197986672</v>
      </c>
      <c r="F46" s="13">
        <v>131645.79999999999</v>
      </c>
      <c r="G46" s="9">
        <f t="shared" si="5"/>
        <v>81.653212426074035</v>
      </c>
      <c r="H46" s="13">
        <v>123295.7</v>
      </c>
      <c r="I46" s="10">
        <f t="shared" si="6"/>
        <v>106.77241785398842</v>
      </c>
    </row>
    <row r="47" spans="1:9" ht="15.6">
      <c r="A47" s="18" t="s">
        <v>45</v>
      </c>
      <c r="B47" s="19" t="s">
        <v>46</v>
      </c>
      <c r="C47" s="13">
        <v>476972.7</v>
      </c>
      <c r="D47" s="13">
        <v>159256.29999999999</v>
      </c>
      <c r="E47" s="13">
        <f t="shared" si="4"/>
        <v>33.38897593090757</v>
      </c>
      <c r="F47" s="13">
        <v>324211.90000000002</v>
      </c>
      <c r="G47" s="9">
        <f t="shared" si="5"/>
        <v>67.97284205154719</v>
      </c>
      <c r="H47" s="13">
        <v>298263.09999999998</v>
      </c>
      <c r="I47" s="10">
        <f t="shared" si="6"/>
        <v>108.69996992588089</v>
      </c>
    </row>
    <row r="48" spans="1:9" ht="15.6">
      <c r="A48" s="18" t="s">
        <v>102</v>
      </c>
      <c r="B48" s="19" t="s">
        <v>103</v>
      </c>
      <c r="C48" s="13">
        <v>21471.200000000001</v>
      </c>
      <c r="D48" s="13">
        <v>15967.9</v>
      </c>
      <c r="E48" s="13">
        <f t="shared" si="4"/>
        <v>74.368922090986985</v>
      </c>
      <c r="F48" s="13">
        <v>16275.1</v>
      </c>
      <c r="G48" s="9">
        <f t="shared" si="5"/>
        <v>75.799675844852644</v>
      </c>
      <c r="H48" s="13">
        <v>12777.2</v>
      </c>
      <c r="I48" s="10">
        <f t="shared" si="6"/>
        <v>127.37610744137994</v>
      </c>
    </row>
    <row r="49" spans="1:9" s="3" customFormat="1" ht="46.8">
      <c r="A49" s="18" t="s">
        <v>119</v>
      </c>
      <c r="B49" s="19" t="s">
        <v>120</v>
      </c>
      <c r="C49" s="13">
        <v>234</v>
      </c>
      <c r="D49" s="13">
        <v>54.5</v>
      </c>
      <c r="E49" s="13">
        <f t="shared" si="4"/>
        <v>23.29059829059829</v>
      </c>
      <c r="F49" s="13">
        <v>140.4</v>
      </c>
      <c r="G49" s="9">
        <f t="shared" si="5"/>
        <v>60</v>
      </c>
      <c r="H49" s="13">
        <v>151.1</v>
      </c>
      <c r="I49" s="10">
        <f t="shared" si="6"/>
        <v>92.918596955658515</v>
      </c>
    </row>
    <row r="50" spans="1:9" ht="15.6">
      <c r="A50" s="18" t="s">
        <v>47</v>
      </c>
      <c r="B50" s="19" t="s">
        <v>104</v>
      </c>
      <c r="C50" s="13">
        <v>5312</v>
      </c>
      <c r="D50" s="13">
        <v>702.8</v>
      </c>
      <c r="E50" s="13">
        <f t="shared" si="4"/>
        <v>13.230421686746988</v>
      </c>
      <c r="F50" s="13">
        <v>5073.8999999999996</v>
      </c>
      <c r="G50" s="9">
        <f t="shared" si="5"/>
        <v>95.517695783132524</v>
      </c>
      <c r="H50" s="13">
        <v>5052.1000000000004</v>
      </c>
      <c r="I50" s="10">
        <f t="shared" si="6"/>
        <v>100.43150373112171</v>
      </c>
    </row>
    <row r="51" spans="1:9" ht="31.2">
      <c r="A51" s="18" t="s">
        <v>48</v>
      </c>
      <c r="B51" s="19" t="s">
        <v>49</v>
      </c>
      <c r="C51" s="13">
        <v>28732.2</v>
      </c>
      <c r="D51" s="13">
        <v>12240.7</v>
      </c>
      <c r="E51" s="13">
        <f t="shared" si="4"/>
        <v>42.602724469410632</v>
      </c>
      <c r="F51" s="13">
        <v>22259.3</v>
      </c>
      <c r="G51" s="9">
        <f t="shared" si="5"/>
        <v>77.471617209959547</v>
      </c>
      <c r="H51" s="13">
        <v>20372.599999999999</v>
      </c>
      <c r="I51" s="10">
        <f t="shared" si="6"/>
        <v>109.26096816312105</v>
      </c>
    </row>
    <row r="52" spans="1:9" ht="16.5" customHeight="1">
      <c r="A52" s="16" t="s">
        <v>50</v>
      </c>
      <c r="B52" s="17" t="s">
        <v>19</v>
      </c>
      <c r="C52" s="9">
        <f>SUM(C53:C54)</f>
        <v>129434.29999999999</v>
      </c>
      <c r="D52" s="9">
        <f>SUM(D53:D54)</f>
        <v>48570</v>
      </c>
      <c r="E52" s="9">
        <f t="shared" si="4"/>
        <v>37.524829199060839</v>
      </c>
      <c r="F52" s="9">
        <f>F53+F54</f>
        <v>89648.1</v>
      </c>
      <c r="G52" s="9">
        <f t="shared" si="5"/>
        <v>69.261470877503115</v>
      </c>
      <c r="H52" s="9">
        <f>H53+H54</f>
        <v>78118</v>
      </c>
      <c r="I52" s="10">
        <f t="shared" si="6"/>
        <v>114.75985048260324</v>
      </c>
    </row>
    <row r="53" spans="1:9" ht="15.6">
      <c r="A53" s="18" t="s">
        <v>51</v>
      </c>
      <c r="B53" s="19" t="s">
        <v>52</v>
      </c>
      <c r="C53" s="13">
        <v>103234.9</v>
      </c>
      <c r="D53" s="13">
        <v>36203.199999999997</v>
      </c>
      <c r="E53" s="13">
        <f t="shared" si="4"/>
        <v>35.068760661365488</v>
      </c>
      <c r="F53" s="13">
        <v>69622.3</v>
      </c>
      <c r="G53" s="9">
        <f t="shared" si="5"/>
        <v>67.440662024179815</v>
      </c>
      <c r="H53" s="13">
        <v>59643.3</v>
      </c>
      <c r="I53" s="10">
        <f t="shared" si="6"/>
        <v>116.73113325386086</v>
      </c>
    </row>
    <row r="54" spans="1:9" ht="31.2">
      <c r="A54" s="18" t="s">
        <v>53</v>
      </c>
      <c r="B54" s="19" t="s">
        <v>54</v>
      </c>
      <c r="C54" s="13">
        <v>26199.4</v>
      </c>
      <c r="D54" s="13">
        <v>12366.8</v>
      </c>
      <c r="E54" s="13">
        <f t="shared" si="4"/>
        <v>47.20260769330595</v>
      </c>
      <c r="F54" s="13">
        <v>20025.8</v>
      </c>
      <c r="G54" s="9">
        <f t="shared" si="5"/>
        <v>76.436101590112742</v>
      </c>
      <c r="H54" s="13">
        <v>18474.7</v>
      </c>
      <c r="I54" s="10">
        <f t="shared" si="6"/>
        <v>108.39580615652757</v>
      </c>
    </row>
    <row r="55" spans="1:9" ht="15.6">
      <c r="A55" s="16" t="s">
        <v>55</v>
      </c>
      <c r="B55" s="17" t="s">
        <v>20</v>
      </c>
      <c r="C55" s="9">
        <f>SUM(C56:C58)</f>
        <v>25453.599999999999</v>
      </c>
      <c r="D55" s="9">
        <f>SUM(D56:D58)</f>
        <v>13038.5</v>
      </c>
      <c r="E55" s="9">
        <f t="shared" si="4"/>
        <v>51.224581198730249</v>
      </c>
      <c r="F55" s="9">
        <f>F56+F57+F58</f>
        <v>13450.600000000002</v>
      </c>
      <c r="G55" s="9">
        <f t="shared" si="5"/>
        <v>52.843605619637316</v>
      </c>
      <c r="H55" s="9">
        <f>H56+H57+H58</f>
        <v>15647.5</v>
      </c>
      <c r="I55" s="10">
        <f t="shared" si="6"/>
        <v>85.960057517175287</v>
      </c>
    </row>
    <row r="56" spans="1:9" ht="15.6">
      <c r="A56" s="18" t="s">
        <v>56</v>
      </c>
      <c r="B56" s="19" t="s">
        <v>57</v>
      </c>
      <c r="C56" s="13">
        <v>1201.9000000000001</v>
      </c>
      <c r="D56" s="13">
        <v>855.2</v>
      </c>
      <c r="E56" s="13">
        <f t="shared" si="4"/>
        <v>71.154006156918214</v>
      </c>
      <c r="F56" s="13">
        <v>981.7</v>
      </c>
      <c r="G56" s="9">
        <f t="shared" si="5"/>
        <v>81.679008236958154</v>
      </c>
      <c r="H56" s="13">
        <v>1055.7</v>
      </c>
      <c r="I56" s="10">
        <f t="shared" si="6"/>
        <v>92.990432888131096</v>
      </c>
    </row>
    <row r="57" spans="1:9" ht="15.6">
      <c r="A57" s="18" t="s">
        <v>58</v>
      </c>
      <c r="B57" s="19" t="s">
        <v>59</v>
      </c>
      <c r="C57" s="13">
        <v>16862.099999999999</v>
      </c>
      <c r="D57" s="13">
        <v>7798.5</v>
      </c>
      <c r="E57" s="13">
        <f t="shared" si="4"/>
        <v>46.248687885850522</v>
      </c>
      <c r="F57" s="13">
        <v>7706.1</v>
      </c>
      <c r="G57" s="9">
        <f t="shared" si="5"/>
        <v>45.700713434269758</v>
      </c>
      <c r="H57" s="13">
        <v>9082.7999999999993</v>
      </c>
      <c r="I57" s="10">
        <f t="shared" si="6"/>
        <v>84.842779759545522</v>
      </c>
    </row>
    <row r="58" spans="1:9" ht="15.6">
      <c r="A58" s="18" t="s">
        <v>60</v>
      </c>
      <c r="B58" s="19" t="s">
        <v>61</v>
      </c>
      <c r="C58" s="13">
        <v>7389.6</v>
      </c>
      <c r="D58" s="13">
        <v>4384.8</v>
      </c>
      <c r="E58" s="13">
        <f t="shared" si="4"/>
        <v>59.337447223124393</v>
      </c>
      <c r="F58" s="13">
        <v>4762.8</v>
      </c>
      <c r="G58" s="9">
        <f t="shared" si="5"/>
        <v>64.452744397531674</v>
      </c>
      <c r="H58" s="13">
        <v>5509</v>
      </c>
      <c r="I58" s="10">
        <f t="shared" si="6"/>
        <v>86.454891994917418</v>
      </c>
    </row>
    <row r="59" spans="1:9" ht="15.6">
      <c r="A59" s="16" t="s">
        <v>62</v>
      </c>
      <c r="B59" s="17" t="s">
        <v>21</v>
      </c>
      <c r="C59" s="9">
        <f>C60+C61</f>
        <v>1108.7</v>
      </c>
      <c r="D59" s="9">
        <f>D60+D61</f>
        <v>395.2</v>
      </c>
      <c r="E59" s="9">
        <f t="shared" si="4"/>
        <v>35.645350410390549</v>
      </c>
      <c r="F59" s="9">
        <f>F60+F61</f>
        <v>706.6</v>
      </c>
      <c r="G59" s="9">
        <f t="shared" si="5"/>
        <v>63.732299089023179</v>
      </c>
      <c r="H59" s="9">
        <f>H60+H61</f>
        <v>715.1</v>
      </c>
      <c r="I59" s="10">
        <f t="shared" si="6"/>
        <v>98.81135505523703</v>
      </c>
    </row>
    <row r="60" spans="1:9" ht="15.6" hidden="1">
      <c r="A60" s="18" t="s">
        <v>116</v>
      </c>
      <c r="B60" s="19" t="s">
        <v>117</v>
      </c>
      <c r="C60" s="13">
        <v>0</v>
      </c>
      <c r="D60" s="13">
        <v>0</v>
      </c>
      <c r="E60" s="9">
        <f t="shared" si="4"/>
        <v>0</v>
      </c>
      <c r="F60" s="9">
        <v>0</v>
      </c>
      <c r="G60" s="9" t="e">
        <f t="shared" si="5"/>
        <v>#DIV/0!</v>
      </c>
      <c r="H60" s="9">
        <v>0</v>
      </c>
      <c r="I60" s="10" t="e">
        <f t="shared" si="6"/>
        <v>#DIV/0!</v>
      </c>
    </row>
    <row r="61" spans="1:9" ht="31.2">
      <c r="A61" s="18" t="s">
        <v>110</v>
      </c>
      <c r="B61" s="19" t="s">
        <v>111</v>
      </c>
      <c r="C61" s="13">
        <v>1108.7</v>
      </c>
      <c r="D61" s="13">
        <v>395.2</v>
      </c>
      <c r="E61" s="9">
        <f t="shared" si="4"/>
        <v>35.645350410390549</v>
      </c>
      <c r="F61" s="13">
        <v>706.6</v>
      </c>
      <c r="G61" s="9">
        <f t="shared" si="5"/>
        <v>63.732299089023179</v>
      </c>
      <c r="H61" s="13">
        <v>715.1</v>
      </c>
      <c r="I61" s="10">
        <f t="shared" si="6"/>
        <v>98.81135505523703</v>
      </c>
    </row>
    <row r="62" spans="1:9" ht="15.6">
      <c r="A62" s="16" t="s">
        <v>63</v>
      </c>
      <c r="B62" s="17" t="s">
        <v>22</v>
      </c>
      <c r="C62" s="9">
        <f>SUM(C63:C63)</f>
        <v>1461.9</v>
      </c>
      <c r="D62" s="9">
        <f>SUM(D63:D63)</f>
        <v>458.2</v>
      </c>
      <c r="E62" s="9">
        <f t="shared" si="4"/>
        <v>31.342773103495446</v>
      </c>
      <c r="F62" s="9">
        <f>F63</f>
        <v>1123.8</v>
      </c>
      <c r="G62" s="9">
        <f t="shared" si="5"/>
        <v>76.872563102811398</v>
      </c>
      <c r="H62" s="9">
        <f>H63</f>
        <v>691.5</v>
      </c>
      <c r="I62" s="10">
        <f t="shared" si="6"/>
        <v>162.51626898047721</v>
      </c>
    </row>
    <row r="63" spans="1:9" ht="31.2">
      <c r="A63" s="18" t="s">
        <v>98</v>
      </c>
      <c r="B63" s="19" t="s">
        <v>99</v>
      </c>
      <c r="C63" s="13">
        <v>1461.9</v>
      </c>
      <c r="D63" s="13">
        <v>458.2</v>
      </c>
      <c r="E63" s="9">
        <f t="shared" si="4"/>
        <v>31.342773103495446</v>
      </c>
      <c r="F63" s="13">
        <v>1123.8</v>
      </c>
      <c r="G63" s="9">
        <f t="shared" si="5"/>
        <v>76.872563102811398</v>
      </c>
      <c r="H63" s="13">
        <v>691.5</v>
      </c>
      <c r="I63" s="10">
        <f t="shared" si="6"/>
        <v>162.51626898047721</v>
      </c>
    </row>
    <row r="64" spans="1:9" ht="31.2" hidden="1">
      <c r="A64" s="16" t="s">
        <v>64</v>
      </c>
      <c r="B64" s="17" t="s">
        <v>23</v>
      </c>
      <c r="C64" s="9">
        <f>SUM(C65)</f>
        <v>0</v>
      </c>
      <c r="D64" s="9">
        <f>SUM(D65)</f>
        <v>1.5</v>
      </c>
      <c r="E64" s="9">
        <f t="shared" si="4"/>
        <v>0</v>
      </c>
      <c r="F64" s="9">
        <f>F65</f>
        <v>0</v>
      </c>
      <c r="G64" s="9" t="e">
        <f t="shared" si="5"/>
        <v>#DIV/0!</v>
      </c>
      <c r="H64" s="9">
        <f>H65</f>
        <v>0</v>
      </c>
      <c r="I64" s="10" t="e">
        <f t="shared" si="6"/>
        <v>#DIV/0!</v>
      </c>
    </row>
    <row r="65" spans="1:9" ht="46.8" hidden="1">
      <c r="A65" s="18" t="s">
        <v>65</v>
      </c>
      <c r="B65" s="19" t="s">
        <v>84</v>
      </c>
      <c r="C65" s="13">
        <v>0</v>
      </c>
      <c r="D65" s="13">
        <v>1.5</v>
      </c>
      <c r="E65" s="9">
        <f t="shared" si="4"/>
        <v>0</v>
      </c>
      <c r="F65" s="13">
        <v>0</v>
      </c>
      <c r="G65" s="9" t="e">
        <f t="shared" si="5"/>
        <v>#DIV/0!</v>
      </c>
      <c r="H65" s="13">
        <v>0</v>
      </c>
      <c r="I65" s="10" t="e">
        <f t="shared" si="6"/>
        <v>#DIV/0!</v>
      </c>
    </row>
    <row r="66" spans="1:9" ht="62.4">
      <c r="A66" s="16" t="s">
        <v>66</v>
      </c>
      <c r="B66" s="17" t="s">
        <v>85</v>
      </c>
      <c r="C66" s="9">
        <f>SUM(C67:C68)</f>
        <v>7911.1</v>
      </c>
      <c r="D66" s="9">
        <f t="shared" ref="D66:F66" si="8">SUM(D67:D68)</f>
        <v>1224</v>
      </c>
      <c r="E66" s="9">
        <f t="shared" si="8"/>
        <v>42.676336250479416</v>
      </c>
      <c r="F66" s="9">
        <f t="shared" si="8"/>
        <v>3019.5</v>
      </c>
      <c r="G66" s="9">
        <f t="shared" si="5"/>
        <v>38.167890685239726</v>
      </c>
      <c r="H66" s="9">
        <f>H67+H68</f>
        <v>12760.4</v>
      </c>
      <c r="I66" s="10">
        <f t="shared" si="6"/>
        <v>23.663051315005802</v>
      </c>
    </row>
    <row r="67" spans="1:9" ht="62.4">
      <c r="A67" s="18" t="s">
        <v>67</v>
      </c>
      <c r="B67" s="19" t="s">
        <v>68</v>
      </c>
      <c r="C67" s="13">
        <v>2868.1</v>
      </c>
      <c r="D67" s="13">
        <v>1224</v>
      </c>
      <c r="E67" s="9">
        <f t="shared" si="4"/>
        <v>42.676336250479416</v>
      </c>
      <c r="F67" s="13">
        <v>2151</v>
      </c>
      <c r="G67" s="9">
        <f t="shared" si="5"/>
        <v>74.997385028416033</v>
      </c>
      <c r="H67" s="13">
        <v>2070.9</v>
      </c>
      <c r="I67" s="10">
        <f t="shared" si="6"/>
        <v>103.86788352890048</v>
      </c>
    </row>
    <row r="68" spans="1:9" s="3" customFormat="1" ht="62.4">
      <c r="A68" s="18" t="s">
        <v>133</v>
      </c>
      <c r="B68" s="19" t="s">
        <v>134</v>
      </c>
      <c r="C68" s="13">
        <v>5043</v>
      </c>
      <c r="D68" s="13"/>
      <c r="E68" s="9"/>
      <c r="F68" s="13">
        <v>868.5</v>
      </c>
      <c r="G68" s="9">
        <f t="shared" si="5"/>
        <v>17.221891731112432</v>
      </c>
      <c r="H68" s="13">
        <v>10689.5</v>
      </c>
      <c r="I68" s="10">
        <f t="shared" si="6"/>
        <v>8.1247953599326443</v>
      </c>
    </row>
    <row r="69" spans="1:9" ht="15.6">
      <c r="A69" s="15"/>
      <c r="B69" s="8" t="s">
        <v>14</v>
      </c>
      <c r="C69" s="9">
        <f>C66+C64+C62+C59+C55+C52+C45+C42+C36+C26+C33</f>
        <v>998950.29999999981</v>
      </c>
      <c r="D69" s="9">
        <f>D66+D64+D62+D59+D55+D52+D45+D42+D36+D26+D33</f>
        <v>365607.69999999995</v>
      </c>
      <c r="E69" s="9">
        <f t="shared" si="4"/>
        <v>36.599188167819761</v>
      </c>
      <c r="F69" s="9">
        <f>F26+F33+F36+F42+F45+F52+F55+F59+F62+F64+F66</f>
        <v>690238.5</v>
      </c>
      <c r="G69" s="9">
        <f t="shared" si="5"/>
        <v>69.096380470579973</v>
      </c>
      <c r="H69" s="9">
        <f>H26+H33+H36+H42+H45+H52+H55+H59+H62+H64+H66</f>
        <v>647063.39999999991</v>
      </c>
      <c r="I69" s="10">
        <f t="shared" si="6"/>
        <v>106.67246826199721</v>
      </c>
    </row>
    <row r="70" spans="1:9" ht="31.2">
      <c r="A70" s="20"/>
      <c r="B70" s="12" t="s">
        <v>24</v>
      </c>
      <c r="C70" s="13">
        <f>C24-C69</f>
        <v>-26851.999999999767</v>
      </c>
      <c r="D70" s="13">
        <f>D24-D69</f>
        <v>-82176.199999999953</v>
      </c>
      <c r="E70" s="13" t="s">
        <v>91</v>
      </c>
      <c r="F70" s="13">
        <f t="shared" ref="F70:H70" si="9">F24-F69</f>
        <v>-13788.599999999977</v>
      </c>
      <c r="G70" s="13" t="s">
        <v>91</v>
      </c>
      <c r="H70" s="13">
        <f t="shared" si="9"/>
        <v>-9122.7999999999302</v>
      </c>
      <c r="I70" s="10" t="s">
        <v>91</v>
      </c>
    </row>
    <row r="71" spans="1:9" ht="15.75" customHeight="1">
      <c r="A71" s="15"/>
      <c r="B71" s="30" t="s">
        <v>25</v>
      </c>
      <c r="C71" s="31"/>
      <c r="D71" s="31"/>
      <c r="E71" s="31"/>
      <c r="F71" s="31"/>
      <c r="G71" s="31"/>
      <c r="H71" s="31"/>
      <c r="I71" s="32"/>
    </row>
    <row r="72" spans="1:9" s="1" customFormat="1" ht="31.2">
      <c r="A72" s="21" t="s">
        <v>86</v>
      </c>
      <c r="B72" s="12" t="s">
        <v>87</v>
      </c>
      <c r="C72" s="13">
        <v>0</v>
      </c>
      <c r="D72" s="13">
        <v>0</v>
      </c>
      <c r="E72" s="22" t="s">
        <v>91</v>
      </c>
      <c r="F72" s="22">
        <v>0</v>
      </c>
      <c r="G72" s="22" t="s">
        <v>91</v>
      </c>
      <c r="H72" s="13">
        <v>0</v>
      </c>
      <c r="I72" s="22" t="s">
        <v>91</v>
      </c>
    </row>
    <row r="73" spans="1:9" s="1" customFormat="1" ht="46.8">
      <c r="A73" s="11" t="s">
        <v>88</v>
      </c>
      <c r="B73" s="12" t="s">
        <v>89</v>
      </c>
      <c r="C73" s="13">
        <v>0</v>
      </c>
      <c r="D73" s="13">
        <v>-4000</v>
      </c>
      <c r="E73" s="22" t="s">
        <v>91</v>
      </c>
      <c r="F73" s="22">
        <v>0</v>
      </c>
      <c r="G73" s="22" t="s">
        <v>91</v>
      </c>
      <c r="H73" s="13">
        <v>0</v>
      </c>
      <c r="I73" s="23" t="s">
        <v>91</v>
      </c>
    </row>
    <row r="74" spans="1:9" s="1" customFormat="1" ht="31.2">
      <c r="A74" s="11" t="s">
        <v>77</v>
      </c>
      <c r="B74" s="12" t="s">
        <v>90</v>
      </c>
      <c r="C74" s="13">
        <v>26852</v>
      </c>
      <c r="D74" s="13">
        <v>-15163.6</v>
      </c>
      <c r="E74" s="22" t="s">
        <v>91</v>
      </c>
      <c r="F74" s="22">
        <v>13788.6</v>
      </c>
      <c r="G74" s="22" t="s">
        <v>91</v>
      </c>
      <c r="H74" s="13">
        <v>9122.7999999999993</v>
      </c>
      <c r="I74" s="23" t="s">
        <v>91</v>
      </c>
    </row>
    <row r="75" spans="1:9" ht="15.6">
      <c r="A75" s="6"/>
      <c r="B75" s="8" t="s">
        <v>14</v>
      </c>
      <c r="C75" s="9">
        <f>C72+C73+C74</f>
        <v>26852</v>
      </c>
      <c r="D75" s="9">
        <f t="shared" ref="D75:F75" si="10">D72+D73+D74</f>
        <v>-19163.599999999999</v>
      </c>
      <c r="E75" s="9" t="e">
        <f t="shared" si="10"/>
        <v>#VALUE!</v>
      </c>
      <c r="F75" s="9">
        <f t="shared" si="10"/>
        <v>13788.6</v>
      </c>
      <c r="G75" s="22" t="s">
        <v>91</v>
      </c>
      <c r="H75" s="9">
        <f>H72+H73+H74</f>
        <v>9122.7999999999993</v>
      </c>
      <c r="I75" s="23" t="s">
        <v>91</v>
      </c>
    </row>
    <row r="77" spans="1:9">
      <c r="C77" s="26"/>
      <c r="D77" s="26"/>
      <c r="E77" s="26"/>
      <c r="F77" s="26"/>
      <c r="G77" s="26"/>
      <c r="H77" s="26"/>
      <c r="I77" s="26"/>
    </row>
    <row r="78" spans="1:9" ht="28.5" customHeight="1">
      <c r="A78" s="27"/>
      <c r="B78" s="27"/>
      <c r="H78" s="28"/>
      <c r="I78" s="28"/>
    </row>
  </sheetData>
  <mergeCells count="10">
    <mergeCell ref="A1:I1"/>
    <mergeCell ref="A2:I2"/>
    <mergeCell ref="A3:I3"/>
    <mergeCell ref="A4:I4"/>
    <mergeCell ref="A6:I6"/>
    <mergeCell ref="A78:B78"/>
    <mergeCell ref="H78:I78"/>
    <mergeCell ref="B8:I8"/>
    <mergeCell ref="B25:I25"/>
    <mergeCell ref="B71:I71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2022-10-21T12:26:59Z</dcterms:modified>
</cp:coreProperties>
</file>