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<sst xmlns="http://schemas.openxmlformats.org/spreadsheetml/2006/main" count="1317" uniqueCount="426">
  <si>
    <t>7954500 950</t>
  </si>
  <si>
    <t xml:space="preserve">7954500  </t>
  </si>
  <si>
    <t>7954500 003</t>
  </si>
  <si>
    <t>7954500 500</t>
  </si>
  <si>
    <t>1008820</t>
  </si>
  <si>
    <t>ЦП «Обеспечение жильем молодых семей» на 2011-2015 годы</t>
  </si>
  <si>
    <t>ЦП  «Обеспечение жилыми помещениями молодых семей»</t>
  </si>
  <si>
    <t>5229204</t>
  </si>
  <si>
    <t>Благоустройство, в т.ч.:</t>
  </si>
  <si>
    <t>6000500</t>
  </si>
  <si>
    <t>7955404</t>
  </si>
  <si>
    <t>подпрограмма "Малые архитектурные формы"</t>
  </si>
  <si>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</si>
  <si>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7956807</t>
  </si>
  <si>
    <t>4910100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</si>
  <si>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</si>
  <si>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</si>
  <si>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</si>
  <si>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</si>
  <si>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</si>
  <si>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</si>
  <si>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</si>
  <si>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</si>
  <si>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</si>
  <si>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</si>
  <si>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</si>
  <si>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</si>
  <si>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</si>
  <si>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</si>
  <si>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</si>
  <si>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</si>
  <si>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</si>
  <si>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</si>
  <si>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</si>
  <si>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</si>
  <si>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</si>
  <si>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</si>
  <si>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</si>
  <si>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</si>
  <si>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</si>
  <si>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</si>
  <si>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</si>
  <si>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</si>
  <si>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</si>
  <si>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</si>
  <si>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Администрация МР</t>
  </si>
  <si>
    <t>Резервный фонд</t>
  </si>
  <si>
    <t>Другие общегосударственные вопросы, в т.ч.</t>
  </si>
  <si>
    <t>Уплата чл.взносов в Ассоциацию</t>
  </si>
  <si>
    <t>Отдел по управл.имуществом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</si>
  <si>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</si>
  <si>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</si>
  <si>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</si>
  <si>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</si>
  <si>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</si>
  <si>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Кап. ремонт жилищного фонда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</si>
  <si>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</si>
  <si>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</si>
  <si>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</si>
  <si>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</si>
  <si>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</si>
  <si>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</si>
  <si>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</si>
  <si>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</si>
  <si>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Общее образование, в т.ч.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</si>
  <si>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</si>
  <si>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</si>
  <si>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</si>
  <si>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</si>
  <si>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</si>
  <si>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</si>
  <si>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</si>
  <si>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</si>
  <si>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</si>
  <si>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</si>
  <si>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</si>
  <si>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</si>
  <si>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Доплаты к пенсии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</si>
  <si>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</si>
  <si>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</si>
  <si>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</si>
  <si>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</si>
  <si>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</si>
  <si>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</si>
  <si>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</si>
  <si>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</si>
  <si>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</si>
  <si>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</si>
  <si>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</si>
  <si>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</si>
  <si>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</si>
  <si>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</si>
  <si>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</si>
  <si>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</si>
  <si>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</si>
  <si>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</si>
  <si>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</si>
  <si>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</si>
  <si>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</si>
  <si>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</si>
  <si>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</si>
  <si>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</si>
  <si>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</si>
  <si>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</si>
  <si>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</si>
  <si>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</si>
  <si>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</si>
  <si>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</si>
  <si>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</si>
  <si>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</si>
  <si>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</si>
  <si>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</si>
  <si>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Задолж. И перерасч. По отмен.налогам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</si>
  <si>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</si>
  <si>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</si>
  <si>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</si>
  <si>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</si>
  <si>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</si>
  <si>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</si>
  <si>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</si>
  <si>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</si>
  <si>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</si>
  <si>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</si>
  <si>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</si>
  <si>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</si>
  <si>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 xml:space="preserve">7952300 МЦП "Профилактика правонарушений в Ртищевском районе" на 2006-2010 годы
</t>
  </si>
  <si>
    <t>Оздоровительные мероприятия, в том числе: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</si>
  <si>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</si>
  <si>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</si>
  <si>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</si>
  <si>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</si>
  <si>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</si>
  <si>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</si>
  <si>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МЦП "Обеспечение первичных мер пожарной безопасности на территории Салтыковского МО"</t>
  </si>
  <si>
    <t>Компенсация части родит.платы за содержание ребенка в гос. и мун. образоват. учреждениях, реализация осн. общеобр. прогр за счет средств областного бюджета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</si>
  <si>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</si>
  <si>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</si>
  <si>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</si>
  <si>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МЦП "Молодежь Краснозвездинского МО на 2009-2013 г.г.</t>
  </si>
  <si>
    <t>МЦП "Молодежь Макаровского МО на 2009-2013 г.г."</t>
  </si>
  <si>
    <t>МЦП "Молодежь Октябрьского МО на 2009-2013 г.г."</t>
  </si>
  <si>
    <t>МЦП "Молодежь Салтыковского МО на 2009-2013 г.г."</t>
  </si>
  <si>
    <t>Оздоровительные мероприятия в т.ч.</t>
  </si>
  <si>
    <t>МЦП "Молодежь Урусовского МО на 2009-2013 г.г."</t>
  </si>
  <si>
    <t>МЦП "Молодежь Шило-Голицынского муниципального образования на 2009-2013 г.г."</t>
  </si>
  <si>
    <t>отдел по управлению имуществом</t>
  </si>
  <si>
    <t>Штраф.,санкц, возм. Ущерба</t>
  </si>
  <si>
    <t>Транспортный налог</t>
  </si>
  <si>
    <t>0409</t>
  </si>
  <si>
    <t>Доходы мест.бюдж.от продажи имущ.</t>
  </si>
  <si>
    <t>0605</t>
  </si>
  <si>
    <t>МЦП "Экологическое оздоровление Октябрьского муниципального образования на 2009-2013 г.г."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</si>
  <si>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</si>
  <si>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</si>
  <si>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</si>
  <si>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МЦП "Экологическое оздоровление Макаровского муниципального образования на 2009-2013 г.г."</t>
  </si>
  <si>
    <t>МЦП "Экологическое оздоровление Салтыковского муниципального образования на 2009-2013 г.г."</t>
  </si>
  <si>
    <t>ОХРАНА ОКРУЖАЮЩЕЙ СРЕДЫ</t>
  </si>
  <si>
    <t>Другие общегосударственные вопросы</t>
  </si>
  <si>
    <t>МЦП "Экологическое оздоровление Урусовского муниципального образования на 2010-2013 г.г."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</si>
  <si>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</si>
  <si>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</si>
  <si>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</si>
  <si>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</si>
  <si>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</si>
  <si>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</si>
  <si>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</si>
  <si>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</si>
  <si>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</si>
  <si>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</si>
  <si>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</si>
  <si>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</si>
  <si>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</si>
  <si>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</si>
  <si>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</si>
  <si>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</si>
  <si>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</si>
  <si>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</si>
  <si>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</si>
  <si>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0</t>
  </si>
  <si>
    <t>% к год.плану</t>
  </si>
  <si>
    <t>Осуществление полномочий по подготовке проведения статистических переписей</t>
  </si>
  <si>
    <t>МЦП "Экологическое оздоровление Шило-Голицынского муниципального образования на 2009-2013 г.г."</t>
  </si>
  <si>
    <t>Централизованная бухгалтерия и МУ "АХГР"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</si>
  <si>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</si>
  <si>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</si>
  <si>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</si>
  <si>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</si>
  <si>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</si>
  <si>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</si>
  <si>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</si>
  <si>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</si>
  <si>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Администрации МР на оплату исполнит.  листа</t>
  </si>
  <si>
    <t>Субсидии (кап.ремонт )</t>
  </si>
  <si>
    <t>Субсидии (ген. план поселений)</t>
  </si>
  <si>
    <t>0314</t>
  </si>
  <si>
    <t>раздел</t>
  </si>
  <si>
    <t>В т.ч.членские взносы в Ассоциацию ОМО Саратовской области (0920200)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</si>
  <si>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</si>
  <si>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</si>
  <si>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</si>
  <si>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</si>
  <si>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</si>
  <si>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</si>
  <si>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0920200</t>
  </si>
  <si>
    <t>0900200</t>
  </si>
  <si>
    <t xml:space="preserve">Инвентаризация </t>
  </si>
  <si>
    <t>500</t>
  </si>
  <si>
    <t xml:space="preserve">Отдел по управл.имуществом </t>
  </si>
  <si>
    <t>999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</si>
  <si>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</si>
  <si>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</si>
  <si>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</si>
  <si>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7951900</t>
  </si>
  <si>
    <t>МЦП "Повышение безопасности дорожного движения в Ртищевском районе"</t>
  </si>
  <si>
    <t>7955700</t>
  </si>
  <si>
    <t>МЦП "Профилактика терроризма и экстремизма в Ртищевском районе на 2013 г.г."</t>
  </si>
  <si>
    <t>0203 0013600</t>
  </si>
  <si>
    <t>5220610</t>
  </si>
  <si>
    <t>Субсидия на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</si>
  <si>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5220611</t>
  </si>
  <si>
    <t>5220612</t>
  </si>
  <si>
    <t>Субсидия 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пользования,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</si>
  <si>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>МЦП "Ремонт автомобильных дорог и искусственных сооружений на них в границах города и сельских поселений Ртищевского муниципального района Саратовской области "</t>
  </si>
  <si>
    <t>7953100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</si>
  <si>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(дороги), в том числе: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</si>
  <si>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</si>
  <si>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</si>
  <si>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МЦП "Модернизация коммунальной инфраструктуры Ртищевского муниципального района "</t>
  </si>
  <si>
    <t>Исполнение полномочий по соглашениям на организацию в границах поселений тепло-водоснабжения, водоотведения, снабжения населения топливом (убытки), в том числе: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</si>
  <si>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</si>
  <si>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</si>
  <si>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</si>
  <si>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</si>
  <si>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</si>
  <si>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</si>
  <si>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Молодежная политика и оздоровление детей, в том числе: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</si>
  <si>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</si>
  <si>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</si>
  <si>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5054801  1003</t>
  </si>
  <si>
    <t xml:space="preserve">Возмещение расходов на оплату жилого помещения и коммунальных услуг медицинским и фармацевтическим работникам, проживающим и работающим в сельской местности, рабочих поселках (поселках городского типа) </t>
  </si>
  <si>
    <t>5059605  1003</t>
  </si>
  <si>
    <t>МЦП "Обеспечение жильем молодых семей по Ртищевскому муниципальному  району Саратовской области "</t>
  </si>
  <si>
    <t>7951600  1003</t>
  </si>
  <si>
    <t>5210216   1004</t>
  </si>
  <si>
    <t>Обслуживание внутреннего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</si>
  <si>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</si>
  <si>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бюджетам субъектов Российской Федерации и муниципальных образований общего характера</t>
  </si>
  <si>
    <t>Выравнивание бюджетной обеспеченности поселений из районного фонда финансовой поддержки</t>
  </si>
  <si>
    <t>1401  5160130</t>
  </si>
  <si>
    <t>1401  5210206</t>
  </si>
  <si>
    <t>1403   5210300</t>
  </si>
  <si>
    <t>в том числе МЦП "Развитие дошкольного образования Ртищевского муниципального района" (строительство детского сада)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</si>
  <si>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</si>
  <si>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</si>
  <si>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</si>
  <si>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7952307</t>
  </si>
  <si>
    <t>МЦП "Профилактика правонарушений в МО г. Ртищево на 2013 год"</t>
  </si>
  <si>
    <t>7956200</t>
  </si>
  <si>
    <t>Дорожное хозяйство(дорожные фонды), в том числе:</t>
  </si>
  <si>
    <t>3500200</t>
  </si>
  <si>
    <t xml:space="preserve">Кап.ремонт жилищного фонда </t>
  </si>
  <si>
    <t>5210600</t>
  </si>
  <si>
    <t>МЦП "Ремонт дорожного покрытия улиц на территории МО г.Ртищево на 2013 год"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</si>
  <si>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</si>
  <si>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</si>
  <si>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</si>
  <si>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</si>
  <si>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6000100</t>
  </si>
  <si>
    <t>МЦП "Благоустройство территории Краснозвездинского муниципального образования на 2013-2015 годы"</t>
  </si>
  <si>
    <t>7954701</t>
  </si>
  <si>
    <t>МЦП "Экологическое оздоровление Краснозвездинского муниципального образования на 2009-2013 г.г."</t>
  </si>
  <si>
    <t>7954301</t>
  </si>
  <si>
    <t>4910100  1001</t>
  </si>
  <si>
    <t>250</t>
  </si>
  <si>
    <t>7954202</t>
  </si>
  <si>
    <t>МЦП "Обеспечение первичных мер пожарной безопасности на территории Макаровского муниципального образования" на 2009-2013 г.г.</t>
  </si>
  <si>
    <t>7956802</t>
  </si>
  <si>
    <t>МЦП "Благоустройство территории Макаровского муниципального образования на 2013-2015 годы"</t>
  </si>
  <si>
    <t>7954702</t>
  </si>
  <si>
    <t>7954302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</si>
  <si>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</si>
  <si>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</si>
  <si>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МЦП "Благоустройство территории Октябрьского муниципального образования на 2013-2015 годы"</t>
  </si>
  <si>
    <t>7956803</t>
  </si>
  <si>
    <t>7954703</t>
  </si>
  <si>
    <t>7954303</t>
  </si>
  <si>
    <t>7954204</t>
  </si>
  <si>
    <t>7956804</t>
  </si>
  <si>
    <t>МЦП "Благоустройство территории Салтыковского муниципального образования на 2013-2015 годы"</t>
  </si>
  <si>
    <t>7954704</t>
  </si>
  <si>
    <t>7944304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</si>
  <si>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</si>
  <si>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</si>
  <si>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МЦП "Благоустройство территории Урусовского муниципального образования на 2013-2015 годы"</t>
  </si>
  <si>
    <t>7956805</t>
  </si>
  <si>
    <t>7954705</t>
  </si>
  <si>
    <t>7954305</t>
  </si>
  <si>
    <t>выполнение других обязательств</t>
  </si>
  <si>
    <t>7954206</t>
  </si>
  <si>
    <t>МЦП "Благоустройство территории Шило-Голицинского муниципального образования на 2013-2015 годы"</t>
  </si>
  <si>
    <t>7956806</t>
  </si>
  <si>
    <t>7954706</t>
  </si>
  <si>
    <t>7954306</t>
  </si>
  <si>
    <t>МЦП "Обеспечение первичных мер пожарной безопасности "</t>
  </si>
  <si>
    <t>МЦП "Комплексное благоустройство Ртищевского муниципального района  на 2013 год</t>
  </si>
  <si>
    <t>0107</t>
  </si>
  <si>
    <t>Проведение выборов в представительные органы мунципального образования</t>
  </si>
  <si>
    <t>Субсидии на государственную поддержку малого предпринимательства, включая крестьянские (фермерские) хозяйства</t>
  </si>
  <si>
    <t>Другие вопросы в области национальной экономики, в том числе:</t>
  </si>
  <si>
    <t>3450100</t>
  </si>
  <si>
    <t>Иные межбюджетные трансферты из областного бюджета (комплект книж.фондов)</t>
  </si>
  <si>
    <t>Перечисление остатков субсидий бюджетного учреждения 2012 года</t>
  </si>
  <si>
    <t xml:space="preserve"> выполнение других обязательств</t>
  </si>
  <si>
    <t>3400300 08.00.29</t>
  </si>
  <si>
    <t>Мероприятия по землеустройству и землепользованию, за счет переданных полномочий</t>
  </si>
  <si>
    <t>0980101 04.11.00</t>
  </si>
  <si>
    <t>0980201  04.14.00</t>
  </si>
  <si>
    <t>Ртищевского муниципального района                                                                   М.А.Балашова</t>
  </si>
  <si>
    <t>Ртищевского муниципального района                                                          М.А.Балашова</t>
  </si>
  <si>
    <t>Ртищевского муниципального района                                                              М.А.Балашова</t>
  </si>
  <si>
    <t>Ртищевского муниципального района                                                                М.А.Балашова</t>
  </si>
  <si>
    <t>Ртищевского муниципального района                                                       М.А.Балашова</t>
  </si>
  <si>
    <t>Ртищевского муниципального района                                                                                    М.А.Балашова</t>
  </si>
  <si>
    <t>0402</t>
  </si>
  <si>
    <t>7956500</t>
  </si>
  <si>
    <t>МЦП "Энергосбережение и повышение энергетической эффективности в Ртищевском муниципальном районе на 2011-2020 годы"</t>
  </si>
  <si>
    <t>Топливно-энергетический комплекс</t>
  </si>
  <si>
    <t>7956000</t>
  </si>
  <si>
    <t>МЦП «Ремонт внутриквартальных проездов к дворовым территориям многоквартирных домов на территории муниципального образования город Ртищево в 2013 году»</t>
  </si>
  <si>
    <t>7956100</t>
  </si>
  <si>
    <t>МЦП «Ремонт дорог общего пользования на территории муниципального образования город Ртищево в 2013 году»</t>
  </si>
  <si>
    <t>0900</t>
  </si>
  <si>
    <t>ЗДРАВООХРАНЕНИЕ</t>
  </si>
  <si>
    <t>7950601</t>
  </si>
  <si>
    <t xml:space="preserve">ПП "Неотложные меры борьбы с туберкулезом в Ртищевском районе на 2011-2013 г.г." </t>
  </si>
  <si>
    <t xml:space="preserve">ПП "Развитие донорства крови, плазмы, клеток крови и обеспечение инфекционной безопасности продуктов крови в Ртищевском районе на 2011-2013 г.г." </t>
  </si>
  <si>
    <t>7954802</t>
  </si>
  <si>
    <t>0980102 04.11.01</t>
  </si>
  <si>
    <t>0980202  04.14.00</t>
  </si>
  <si>
    <t>Коммунальное хозяйство</t>
  </si>
  <si>
    <t>Выполнение других обязательств государства</t>
  </si>
  <si>
    <t>Субсидии (переселение)</t>
  </si>
  <si>
    <t>0980201</t>
  </si>
  <si>
    <t>0980202 01.00.00</t>
  </si>
  <si>
    <t>7956300</t>
  </si>
  <si>
    <t>0920300 290</t>
  </si>
  <si>
    <t>МЦП "Градостроительное планирование развития территорий поселений Ртищевского муниципального района на 2011-2015 годы"</t>
  </si>
  <si>
    <t>Оплата по исполнительным листам</t>
  </si>
  <si>
    <t>возм затрат по сод.помещ., оплата по исполнительным местам</t>
  </si>
  <si>
    <t>Выполнение других обязательств:</t>
  </si>
  <si>
    <t>В т.ч. внутренние обороты</t>
  </si>
  <si>
    <t>ИТОГО доходы</t>
  </si>
  <si>
    <t>ИТОГО конс. доходы без оборотов</t>
  </si>
  <si>
    <t>6000,00</t>
  </si>
  <si>
    <t>план на 9 месяцев</t>
  </si>
  <si>
    <t>% к плану 9 месяцев</t>
  </si>
  <si>
    <t>план на 9 мес</t>
  </si>
  <si>
    <t>% к плану 9 мес</t>
  </si>
  <si>
    <t>% к плану 9 мес.</t>
  </si>
  <si>
    <t>0105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</si>
  <si>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</si>
  <si>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МЦП "Комплексное благоустройство МО г. Ртищево на 2012 год, в том числе:</t>
  </si>
  <si>
    <t>7955402</t>
  </si>
  <si>
    <t>подпрограмма "Родники"</t>
  </si>
  <si>
    <t>7955403</t>
  </si>
  <si>
    <t>7955405</t>
  </si>
  <si>
    <t>7955406</t>
  </si>
  <si>
    <t>7955407</t>
  </si>
  <si>
    <t>7955408</t>
  </si>
  <si>
    <t>7955409</t>
  </si>
  <si>
    <t>подпрограмма "Озеленение"</t>
  </si>
  <si>
    <t>подпрограмма "Фонтан"</t>
  </si>
  <si>
    <t>подпрограмма  "Городской парк"</t>
  </si>
  <si>
    <t>подпрограмма "Городские кладбища"</t>
  </si>
  <si>
    <t>подпрограмма "Свет"</t>
  </si>
  <si>
    <t>подпрограмма "Отлов и содержание безнадзорных животных"</t>
  </si>
  <si>
    <t>7956600</t>
  </si>
  <si>
    <t>0200002</t>
  </si>
  <si>
    <t>Судебная система</t>
  </si>
  <si>
    <t>3400300</t>
  </si>
  <si>
    <t>7956400</t>
  </si>
  <si>
    <t>МЦП "Развитие малого и среднего  предпринимательства в Ртищевском муниципальном районе на 2012-2014 гг."</t>
  </si>
  <si>
    <t>4362702</t>
  </si>
  <si>
    <t>Субсидии бюджетам муниципальных районов и городских округов области на модернизацию региональных систем дошкольного образования (федеральные ср-ва)</t>
  </si>
  <si>
    <t>МЦП "Молодежь Ртищевского муниципального района"</t>
  </si>
  <si>
    <t>Долгосрочная областная целевая программа «Развитие малого и среднего предпринимательства в Саратовской области» на 2012-2015 годы</t>
  </si>
  <si>
    <t>5229400</t>
  </si>
  <si>
    <t>МЦП "Модернизация коммунальной инфраструктуры Ртищевского муниципального района ", в том числе</t>
  </si>
  <si>
    <t>Технологическое присоединение скважин, бурение, приобретение счетчика</t>
  </si>
  <si>
    <t>выполнение работ по установке башни Рожновского, прокладка водопровода, реконструкция систем газораспределения</t>
  </si>
  <si>
    <t>выполнение работ по установке башни Рожновского, прокладка водопровода</t>
  </si>
  <si>
    <t>Кап. ремонт водозаборных скважин</t>
  </si>
  <si>
    <t>Исполнение полномочий по соглашениям по дорожной деятельности в отношении автомобильных дорог местного значения в границах поселений (дороги)</t>
  </si>
  <si>
    <t>Финансовые органы</t>
  </si>
  <si>
    <t>Центральный аппарат</t>
  </si>
  <si>
    <t>подпрограмма "Малые архитектурные формы" МО г. Ртищево</t>
  </si>
  <si>
    <t>МЦП "Благоустройство территории муниципальных образований на 2013-2015 годы"</t>
  </si>
  <si>
    <t>Иные межбюджетные трансферты из областного бюджета (комплект книж.фондов, пополнение книжн фондов библиотек)</t>
  </si>
  <si>
    <t>Субсидия бюджетам МР на обеспечение мероприятий по капитальному ремонту многоквартирных домов   за счет средств ГК Фонд содействия реформированию ЖКХ по 185-ФЗ</t>
  </si>
  <si>
    <t>Субсидия бюджетам муниципальных районов на обеспечение мероприятий по капитальному ремонту многоквартирных домов  за счет средств областного бюджета по 185-ФЗ</t>
  </si>
  <si>
    <t>Обеспечение мероприятий по капитальному ремонту многоквартирных домов   за счет средств местного бюджета</t>
  </si>
  <si>
    <t xml:space="preserve">Субсидия бюджетам муниципальных районов на обеспечение мероприятий  по переселению граждан из аварийного жилищного фонда за счет средств местного бюджета по 185-ФЗ </t>
  </si>
  <si>
    <t xml:space="preserve">Субсидия бюджетам муниципальных районов на обеспечение мероприятий  по переселению граждан из аварийного жилищного фонда за счет средств областного бюджета по 185-ФЗ </t>
  </si>
  <si>
    <t>3510500</t>
  </si>
  <si>
    <t>Мероприятия в области коммунального хозяйства</t>
  </si>
  <si>
    <t xml:space="preserve">Физическая культура </t>
  </si>
  <si>
    <t>МЦП  "Обязательное обучение плаванию учащихся 3-х классов общеобразовательных учреждений г.Ртищево"</t>
  </si>
  <si>
    <t>7955800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</si>
  <si>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регионального и межмуниципального значения Саратовской области» за счет средств областного дорожного фонда</t>
  </si>
  <si>
    <t xml:space="preserve">ПРОЧИЕ БЕЗВОЗМЕЗДНЫЕ ПОСТУПЛЕНИЯ </t>
  </si>
  <si>
    <t>Техническое перевооружение газораспределительной сети</t>
  </si>
  <si>
    <t>ЕДС</t>
  </si>
  <si>
    <t>субсидии на переселение граждан из аварийного жилого фонда за счет средств ГК Фонд содействия реформированию ЖКХ по 185-ФЗ</t>
  </si>
  <si>
    <t>другие обязательства</t>
  </si>
  <si>
    <t xml:space="preserve">СПРАВКА
об исполнении бюджета Ртищевского района
на 01.12.2013 г.
</t>
  </si>
  <si>
    <t xml:space="preserve">Оценка ожидаемого исполнения бюджета 
МО г. Ртищево  на 01.12.2013г.
</t>
  </si>
  <si>
    <t xml:space="preserve">СПРАВКА
об исполнении бюджета Краснозвездинского МО
на 01.12.2013г.
</t>
  </si>
  <si>
    <t xml:space="preserve">СПРАВКА
об исполнении бюджета Макаровского МО
на 01.12.2013г.
</t>
  </si>
  <si>
    <t>прочие обязательства</t>
  </si>
  <si>
    <t xml:space="preserve">СПРАВКА
об исполнении бюджета Октябрьского МО
на 01.12.2013г.
</t>
  </si>
  <si>
    <t xml:space="preserve">СПРАВКА
об исполнении бюджета Салтыковского МО
на 01.12.2013г.
</t>
  </si>
  <si>
    <t xml:space="preserve">СПРАВКА
об исполнении бюджета Урусовского МО
на 01.12.2013г.
</t>
  </si>
  <si>
    <t xml:space="preserve">СПРАВКА
об исполнении бюджета Шило-Голицинского МО
на 01.12.2013г.
</t>
  </si>
  <si>
    <t xml:space="preserve">СПРАВКА
об исполнении бюджета Ртищевского района (консолидация)
на 01.12.2013г.
</t>
  </si>
  <si>
    <t>165,9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</si>
</sst>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38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top" wrapText="1"/>
    </xf>
    <xf numFmtId="177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9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177" fontId="1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8" fontId="2" fillId="0" borderId="10" xfId="0" applyNumberFormat="1" applyFont="1" applyFill="1" applyBorder="1" applyAlignment="1">
      <alignment horizontal="left" vertical="top" wrapText="1"/>
    </xf>
    <xf numFmtId="178" fontId="0" fillId="0" borderId="0" xfId="0" applyNumberFormat="1" applyFont="1" applyFill="1" applyAlignment="1">
      <alignment horizontal="left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9" fontId="5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177" fontId="5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5" fillId="0" borderId="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right" vertical="top" wrapText="1"/>
    </xf>
    <xf numFmtId="9" fontId="5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right" vertical="top" wrapText="1"/>
    </xf>
    <xf numFmtId="9" fontId="1" fillId="0" borderId="10" xfId="0" applyNumberFormat="1" applyFont="1" applyFill="1" applyBorder="1" applyAlignment="1">
      <alignment horizontal="left" vertical="top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9" fontId="2" fillId="0" borderId="10" xfId="0" applyNumberFormat="1" applyFont="1" applyFill="1" applyBorder="1" applyAlignment="1">
      <alignment horizontal="center" vertical="top" wrapText="1"/>
    </xf>
    <xf numFmtId="9" fontId="5" fillId="0" borderId="10" xfId="0" applyNumberFormat="1" applyFont="1" applyFill="1" applyBorder="1" applyAlignment="1">
      <alignment horizontal="center" vertical="center" wrapText="1"/>
    </xf>
    <xf numFmtId="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11" xfId="54" applyNumberFormat="1" applyFont="1" applyFill="1" applyBorder="1" applyAlignment="1" applyProtection="1">
      <alignment horizontal="left" vertical="center" wrapText="1"/>
      <protection hidden="1"/>
    </xf>
    <xf numFmtId="177" fontId="1" fillId="0" borderId="10" xfId="0" applyNumberFormat="1" applyFont="1" applyFill="1" applyBorder="1" applyAlignment="1">
      <alignment horizontal="right" vertical="center" wrapText="1"/>
    </xf>
    <xf numFmtId="177" fontId="5" fillId="0" borderId="10" xfId="0" applyNumberFormat="1" applyFont="1" applyFill="1" applyBorder="1" applyAlignment="1">
      <alignment horizontal="right" vertical="center" wrapText="1"/>
    </xf>
    <xf numFmtId="177" fontId="6" fillId="0" borderId="1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center"/>
    </xf>
    <xf numFmtId="2" fontId="1" fillId="0" borderId="10" xfId="0" applyNumberFormat="1" applyFont="1" applyFill="1" applyBorder="1" applyAlignment="1">
      <alignment horizontal="right" vertical="top" wrapText="1"/>
    </xf>
    <xf numFmtId="192" fontId="2" fillId="0" borderId="0" xfId="0" applyNumberFormat="1" applyFont="1" applyFill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177" fontId="10" fillId="0" borderId="10" xfId="0" applyNumberFormat="1" applyFont="1" applyFill="1" applyBorder="1" applyAlignment="1">
      <alignment horizontal="left" vertical="top" wrapText="1"/>
    </xf>
    <xf numFmtId="0" fontId="11" fillId="0" borderId="0" xfId="0" applyFont="1" applyFill="1" applyAlignment="1">
      <alignment horizontal="left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>
      <alignment horizontal="left" vertical="top" wrapText="1"/>
    </xf>
    <xf numFmtId="177" fontId="5" fillId="0" borderId="0" xfId="0" applyNumberFormat="1" applyFont="1" applyFill="1" applyBorder="1" applyAlignment="1">
      <alignment horizontal="left" vertical="top" wrapText="1"/>
    </xf>
    <xf numFmtId="9" fontId="5" fillId="0" borderId="14" xfId="0" applyNumberFormat="1" applyFont="1" applyFill="1" applyBorder="1" applyAlignment="1">
      <alignment horizontal="left" vertical="top" wrapText="1"/>
    </xf>
    <xf numFmtId="9" fontId="9" fillId="0" borderId="14" xfId="0" applyNumberFormat="1" applyFont="1" applyFill="1" applyBorder="1" applyAlignment="1">
      <alignment horizontal="left" vertical="top" wrapText="1"/>
    </xf>
    <xf numFmtId="9" fontId="9" fillId="0" borderId="0" xfId="0" applyNumberFormat="1" applyFont="1" applyFill="1" applyBorder="1" applyAlignment="1">
      <alignment horizontal="left" vertical="top" wrapText="1"/>
    </xf>
    <xf numFmtId="187" fontId="1" fillId="0" borderId="10" xfId="52" applyNumberFormat="1" applyFont="1" applyFill="1" applyBorder="1" applyAlignment="1" applyProtection="1">
      <alignment vertical="center" wrapText="1"/>
      <protection hidden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187" fontId="10" fillId="0" borderId="10" xfId="52" applyNumberFormat="1" applyFont="1" applyFill="1" applyBorder="1" applyAlignment="1" applyProtection="1">
      <alignment wrapText="1"/>
      <protection hidden="1"/>
    </xf>
    <xf numFmtId="9" fontId="9" fillId="0" borderId="0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187" fontId="10" fillId="0" borderId="10" xfId="52" applyNumberFormat="1" applyFont="1" applyFill="1" applyBorder="1" applyAlignment="1" applyProtection="1">
      <alignment vertical="center" wrapText="1"/>
      <protection hidden="1"/>
    </xf>
    <xf numFmtId="9" fontId="5" fillId="0" borderId="0" xfId="0" applyNumberFormat="1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49" fontId="10" fillId="0" borderId="10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1" fillId="0" borderId="15" xfId="56" applyNumberFormat="1" applyFont="1" applyFill="1" applyBorder="1" applyAlignment="1" applyProtection="1">
      <alignment horizontal="left" wrapText="1"/>
      <protection hidden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177" fontId="5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177" fontId="7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left" vertical="top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49" fontId="11" fillId="0" borderId="0" xfId="0" applyNumberFormat="1" applyFont="1" applyFill="1" applyBorder="1" applyAlignment="1">
      <alignment horizontal="center"/>
    </xf>
    <xf numFmtId="9" fontId="9" fillId="24" borderId="0" xfId="0" applyNumberFormat="1" applyFont="1" applyFill="1" applyBorder="1" applyAlignment="1">
      <alignment horizontal="left" vertical="center" wrapText="1"/>
    </xf>
    <xf numFmtId="0" fontId="11" fillId="24" borderId="0" xfId="0" applyFont="1" applyFill="1" applyAlignment="1">
      <alignment horizontal="left" vertical="center"/>
    </xf>
    <xf numFmtId="0" fontId="1" fillId="0" borderId="16" xfId="54" applyNumberFormat="1" applyFont="1" applyFill="1" applyBorder="1" applyAlignment="1" applyProtection="1">
      <alignment horizontal="left" vertical="center" wrapText="1"/>
      <protection hidden="1"/>
    </xf>
    <xf numFmtId="177" fontId="10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16" fillId="0" borderId="10" xfId="0" applyFont="1" applyFill="1" applyBorder="1" applyAlignment="1">
      <alignment horizontal="left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49" fontId="7" fillId="0" borderId="16" xfId="54" applyNumberFormat="1" applyFont="1" applyFill="1" applyBorder="1" applyAlignment="1" applyProtection="1">
      <alignment horizontal="left" vertical="center" wrapText="1"/>
      <protection hidden="1"/>
    </xf>
    <xf numFmtId="177" fontId="7" fillId="0" borderId="10" xfId="0" applyNumberFormat="1" applyFont="1" applyFill="1" applyBorder="1" applyAlignment="1">
      <alignment horizontal="lef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177" fontId="17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8" fillId="0" borderId="10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center" wrapText="1"/>
    </xf>
    <xf numFmtId="187" fontId="2" fillId="0" borderId="10" xfId="52" applyNumberFormat="1" applyFont="1" applyFill="1" applyBorder="1" applyAlignment="1" applyProtection="1">
      <alignment vertical="center" wrapText="1"/>
      <protection hidden="1"/>
    </xf>
    <xf numFmtId="49" fontId="2" fillId="0" borderId="10" xfId="52" applyNumberFormat="1" applyFont="1" applyFill="1" applyBorder="1" applyAlignment="1" applyProtection="1">
      <alignment vertical="center" wrapText="1"/>
      <protection hidden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10" xfId="52" applyNumberFormat="1" applyFont="1" applyFill="1" applyBorder="1" applyAlignment="1" applyProtection="1">
      <alignment wrapText="1"/>
      <protection hidden="1"/>
    </xf>
    <xf numFmtId="187" fontId="17" fillId="0" borderId="10" xfId="52" applyNumberFormat="1" applyFont="1" applyFill="1" applyBorder="1" applyAlignment="1" applyProtection="1">
      <alignment vertical="center" wrapText="1"/>
      <protection hidden="1"/>
    </xf>
    <xf numFmtId="49" fontId="17" fillId="0" borderId="10" xfId="52" applyNumberFormat="1" applyFont="1" applyFill="1" applyBorder="1" applyAlignment="1" applyProtection="1">
      <alignment vertical="center" wrapText="1"/>
      <protection hidden="1"/>
    </xf>
    <xf numFmtId="0" fontId="17" fillId="0" borderId="10" xfId="0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77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77" fontId="16" fillId="0" borderId="10" xfId="0" applyNumberFormat="1" applyFont="1" applyFill="1" applyBorder="1" applyAlignment="1">
      <alignment horizontal="left" vertical="center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left"/>
    </xf>
    <xf numFmtId="177" fontId="16" fillId="0" borderId="0" xfId="0" applyNumberFormat="1" applyFont="1" applyFill="1" applyAlignment="1">
      <alignment horizontal="left"/>
    </xf>
    <xf numFmtId="177" fontId="16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77" fontId="2" fillId="0" borderId="10" xfId="0" applyNumberFormat="1" applyFont="1" applyFill="1" applyBorder="1" applyAlignment="1">
      <alignment horizontal="right" wrapText="1"/>
    </xf>
    <xf numFmtId="9" fontId="2" fillId="0" borderId="10" xfId="0" applyNumberFormat="1" applyFont="1" applyFill="1" applyBorder="1" applyAlignment="1">
      <alignment horizontal="right" wrapText="1"/>
    </xf>
    <xf numFmtId="0" fontId="2" fillId="0" borderId="15" xfId="56" applyNumberFormat="1" applyFont="1" applyFill="1" applyBorder="1" applyAlignment="1" applyProtection="1">
      <alignment wrapText="1"/>
      <protection hidden="1"/>
    </xf>
    <xf numFmtId="49" fontId="2" fillId="0" borderId="15" xfId="56" applyNumberFormat="1" applyFont="1" applyFill="1" applyBorder="1" applyAlignment="1" applyProtection="1">
      <alignment horizontal="left" wrapText="1"/>
      <protection hidden="1"/>
    </xf>
    <xf numFmtId="0" fontId="16" fillId="0" borderId="11" xfId="56" applyNumberFormat="1" applyFont="1" applyFill="1" applyBorder="1" applyAlignment="1" applyProtection="1">
      <alignment wrapText="1"/>
      <protection hidden="1"/>
    </xf>
    <xf numFmtId="4" fontId="2" fillId="0" borderId="10" xfId="0" applyNumberFormat="1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9" fontId="7" fillId="0" borderId="10" xfId="0" applyNumberFormat="1" applyFont="1" applyFill="1" applyBorder="1" applyAlignment="1">
      <alignment horizontal="right" wrapText="1"/>
    </xf>
    <xf numFmtId="0" fontId="17" fillId="0" borderId="10" xfId="0" applyFont="1" applyFill="1" applyBorder="1" applyAlignment="1">
      <alignment wrapText="1"/>
    </xf>
    <xf numFmtId="177" fontId="17" fillId="0" borderId="10" xfId="0" applyNumberFormat="1" applyFont="1" applyFill="1" applyBorder="1" applyAlignment="1">
      <alignment horizontal="right" wrapText="1"/>
    </xf>
    <xf numFmtId="177" fontId="2" fillId="0" borderId="10" xfId="0" applyNumberFormat="1" applyFont="1" applyFill="1" applyBorder="1" applyAlignment="1">
      <alignment horizontal="right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177" fontId="7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wrapText="1"/>
    </xf>
    <xf numFmtId="49" fontId="14" fillId="0" borderId="10" xfId="0" applyNumberFormat="1" applyFont="1" applyFill="1" applyBorder="1" applyAlignment="1">
      <alignment horizontal="left" vertical="top" wrapText="1"/>
    </xf>
    <xf numFmtId="177" fontId="14" fillId="0" borderId="10" xfId="0" applyNumberFormat="1" applyFont="1" applyFill="1" applyBorder="1" applyAlignment="1">
      <alignment horizontal="right" wrapText="1"/>
    </xf>
    <xf numFmtId="0" fontId="17" fillId="0" borderId="10" xfId="0" applyNumberFormat="1" applyFont="1" applyFill="1" applyBorder="1" applyAlignment="1">
      <alignment wrapText="1"/>
    </xf>
    <xf numFmtId="49" fontId="16" fillId="0" borderId="10" xfId="0" applyNumberFormat="1" applyFont="1" applyFill="1" applyBorder="1" applyAlignment="1">
      <alignment horizontal="left" vertical="center"/>
    </xf>
    <xf numFmtId="177" fontId="16" fillId="0" borderId="10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right"/>
    </xf>
    <xf numFmtId="177" fontId="16" fillId="0" borderId="0" xfId="0" applyNumberFormat="1" applyFont="1" applyFill="1" applyAlignment="1">
      <alignment horizontal="right"/>
    </xf>
    <xf numFmtId="0" fontId="2" fillId="0" borderId="11" xfId="54" applyNumberFormat="1" applyFont="1" applyFill="1" applyBorder="1" applyAlignment="1" applyProtection="1">
      <alignment horizontal="left" wrapText="1"/>
      <protection hidden="1"/>
    </xf>
    <xf numFmtId="49" fontId="2" fillId="0" borderId="16" xfId="54" applyNumberFormat="1" applyFont="1" applyFill="1" applyBorder="1" applyAlignment="1" applyProtection="1">
      <alignment horizontal="left" wrapText="1"/>
      <protection hidden="1"/>
    </xf>
    <xf numFmtId="0" fontId="20" fillId="0" borderId="10" xfId="0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right" vertical="top" wrapText="1"/>
    </xf>
    <xf numFmtId="49" fontId="17" fillId="0" borderId="10" xfId="0" applyNumberFormat="1" applyFont="1" applyFill="1" applyBorder="1" applyAlignment="1">
      <alignment horizontal="left" vertical="top" wrapText="1"/>
    </xf>
    <xf numFmtId="49" fontId="16" fillId="0" borderId="10" xfId="0" applyNumberFormat="1" applyFont="1" applyFill="1" applyBorder="1" applyAlignment="1">
      <alignment horizontal="left"/>
    </xf>
    <xf numFmtId="177" fontId="16" fillId="0" borderId="10" xfId="0" applyNumberFormat="1" applyFont="1" applyFill="1" applyBorder="1" applyAlignment="1">
      <alignment horizontal="left"/>
    </xf>
    <xf numFmtId="0" fontId="16" fillId="0" borderId="10" xfId="0" applyFont="1" applyFill="1" applyBorder="1" applyAlignment="1">
      <alignment horizontal="left"/>
    </xf>
    <xf numFmtId="9" fontId="7" fillId="0" borderId="10" xfId="0" applyNumberFormat="1" applyFont="1" applyFill="1" applyBorder="1" applyAlignment="1">
      <alignment horizontal="left" vertical="top" wrapText="1"/>
    </xf>
    <xf numFmtId="49" fontId="14" fillId="0" borderId="10" xfId="0" applyNumberFormat="1" applyFont="1" applyFill="1" applyBorder="1" applyAlignment="1">
      <alignment horizontal="left" vertical="top" wrapText="1"/>
    </xf>
    <xf numFmtId="178" fontId="16" fillId="0" borderId="0" xfId="0" applyNumberFormat="1" applyFont="1" applyFill="1" applyAlignment="1">
      <alignment horizontal="left"/>
    </xf>
    <xf numFmtId="49" fontId="16" fillId="0" borderId="0" xfId="0" applyNumberFormat="1" applyFont="1" applyFill="1" applyAlignment="1">
      <alignment/>
    </xf>
    <xf numFmtId="0" fontId="16" fillId="0" borderId="0" xfId="0" applyFont="1" applyFill="1" applyAlignment="1">
      <alignment/>
    </xf>
    <xf numFmtId="17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17" fillId="0" borderId="10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center" vertical="top" wrapText="1"/>
    </xf>
    <xf numFmtId="177" fontId="17" fillId="0" borderId="10" xfId="0" applyNumberFormat="1" applyFont="1" applyFill="1" applyBorder="1" applyAlignment="1">
      <alignment horizontal="center" vertical="center" wrapText="1"/>
    </xf>
    <xf numFmtId="177" fontId="7" fillId="0" borderId="10" xfId="0" applyNumberFormat="1" applyFont="1" applyFill="1" applyBorder="1" applyAlignment="1">
      <alignment horizontal="center" vertical="top" wrapText="1"/>
    </xf>
    <xf numFmtId="177" fontId="7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5" xfId="56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16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left" wrapText="1"/>
    </xf>
    <xf numFmtId="9" fontId="2" fillId="0" borderId="10" xfId="0" applyNumberFormat="1" applyFont="1" applyFill="1" applyBorder="1" applyAlignment="1">
      <alignment horizontal="left" wrapText="1"/>
    </xf>
    <xf numFmtId="0" fontId="17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/>
    </xf>
    <xf numFmtId="177" fontId="14" fillId="0" borderId="10" xfId="0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center" vertical="top" wrapText="1"/>
    </xf>
    <xf numFmtId="49" fontId="7" fillId="0" borderId="13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center" wrapText="1"/>
    </xf>
    <xf numFmtId="177" fontId="2" fillId="0" borderId="12" xfId="0" applyNumberFormat="1" applyFont="1" applyFill="1" applyBorder="1" applyAlignment="1">
      <alignment horizontal="center" vertical="top" wrapText="1"/>
    </xf>
    <xf numFmtId="177" fontId="2" fillId="0" borderId="13" xfId="0" applyNumberFormat="1" applyFont="1" applyFill="1" applyBorder="1" applyAlignment="1">
      <alignment horizontal="center" vertical="top" wrapText="1"/>
    </xf>
    <xf numFmtId="177" fontId="2" fillId="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15" xfId="0" applyNumberFormat="1" applyFont="1" applyFill="1" applyBorder="1" applyAlignment="1">
      <alignment horizontal="left"/>
    </xf>
    <xf numFmtId="49" fontId="1" fillId="0" borderId="10" xfId="0" applyNumberFormat="1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94"/>
  <sheetViews>
    <sheetView tabSelected="1" workbookViewId="0" topLeftCell="A3">
      <selection activeCell="B24" sqref="B24"/>
    </sheetView>
  </sheetViews>
  <sheetFormatPr defaultColWidth="9.140625" defaultRowHeight="12.75"/>
  <cols>
    <col min="1" max="1" width="6.57421875" style="149" customWidth="1"/>
    <col min="2" max="2" width="61.00390625" style="176" customWidth="1"/>
    <col min="3" max="3" width="11.00390625" style="146" hidden="1" customWidth="1"/>
    <col min="4" max="4" width="21.7109375" style="204" customWidth="1"/>
    <col min="5" max="5" width="7.421875" style="204" hidden="1" customWidth="1"/>
    <col min="6" max="6" width="17.00390625" style="204" customWidth="1"/>
    <col min="7" max="7" width="15.8515625" style="149" customWidth="1"/>
    <col min="8" max="8" width="9.00390625" style="45" hidden="1" customWidth="1"/>
    <col min="9" max="9" width="12.57421875" style="3" customWidth="1"/>
    <col min="10" max="10" width="14.57421875" style="3" customWidth="1"/>
    <col min="11" max="11" width="7.140625" style="3" customWidth="1"/>
    <col min="12" max="12" width="17.57421875" style="3" customWidth="1"/>
    <col min="13" max="16384" width="9.140625" style="3" customWidth="1"/>
  </cols>
  <sheetData>
    <row r="1" spans="1:9" s="14" customFormat="1" ht="60" customHeight="1">
      <c r="A1" s="241" t="s">
        <v>415</v>
      </c>
      <c r="B1" s="241"/>
      <c r="C1" s="241"/>
      <c r="D1" s="241"/>
      <c r="E1" s="241"/>
      <c r="F1" s="241"/>
      <c r="G1" s="241"/>
      <c r="H1" s="241"/>
      <c r="I1" s="36"/>
    </row>
    <row r="2" spans="1:9" ht="12.75" customHeight="1">
      <c r="A2" s="243"/>
      <c r="B2" s="244" t="s">
        <v>15</v>
      </c>
      <c r="C2" s="245" t="s">
        <v>199</v>
      </c>
      <c r="D2" s="242" t="s">
        <v>16</v>
      </c>
      <c r="E2" s="238" t="s">
        <v>355</v>
      </c>
      <c r="F2" s="242" t="s">
        <v>17</v>
      </c>
      <c r="G2" s="240" t="s">
        <v>18</v>
      </c>
      <c r="H2" s="238" t="s">
        <v>356</v>
      </c>
      <c r="I2" s="37"/>
    </row>
    <row r="3" spans="1:9" ht="19.5" customHeight="1">
      <c r="A3" s="243"/>
      <c r="B3" s="244"/>
      <c r="C3" s="246"/>
      <c r="D3" s="242"/>
      <c r="E3" s="239"/>
      <c r="F3" s="242"/>
      <c r="G3" s="240"/>
      <c r="H3" s="239"/>
      <c r="I3" s="37"/>
    </row>
    <row r="4" spans="1:9" ht="21" customHeight="1" hidden="1">
      <c r="A4" s="215"/>
      <c r="B4" s="141"/>
      <c r="C4" s="95"/>
      <c r="D4" s="194"/>
      <c r="E4" s="94"/>
      <c r="F4" s="194"/>
      <c r="G4" s="93"/>
      <c r="H4" s="94"/>
      <c r="I4" s="37"/>
    </row>
    <row r="5" spans="1:9" ht="15" customHeight="1">
      <c r="A5" s="215"/>
      <c r="B5" s="143" t="s">
        <v>97</v>
      </c>
      <c r="C5" s="32"/>
      <c r="D5" s="195">
        <f>D6+D7+D8+D9+D10+D11+D12+D13+D14+D15+D16+D17+D18+D20+D21+D22+D24</f>
        <v>186482.3</v>
      </c>
      <c r="E5" s="195">
        <f>E6+E7+E8+E9+E10+E11+E12+E13+E14+E15+E16+E17+E18+E20+E21+E22+E24</f>
        <v>129240.9</v>
      </c>
      <c r="F5" s="195">
        <f>F6+F7+F8+F9+F10+F11+F12+F13+F14+F15+F16+F17+F18+F20+F21+F22+F24</f>
        <v>163421.99999999997</v>
      </c>
      <c r="G5" s="44">
        <f>F5/D5</f>
        <v>0.8763405427753732</v>
      </c>
      <c r="H5" s="44">
        <f>F5/E5</f>
        <v>1.264475874123439</v>
      </c>
      <c r="I5" s="38"/>
    </row>
    <row r="6" spans="1:9" ht="15">
      <c r="A6" s="215"/>
      <c r="B6" s="143" t="s">
        <v>19</v>
      </c>
      <c r="C6" s="32"/>
      <c r="D6" s="195">
        <v>139683.9</v>
      </c>
      <c r="E6" s="195">
        <v>97000</v>
      </c>
      <c r="F6" s="195">
        <v>119277.4</v>
      </c>
      <c r="G6" s="44">
        <f aca="true" t="shared" si="0" ref="G6:G35">F6/D6</f>
        <v>0.853909434086534</v>
      </c>
      <c r="H6" s="44">
        <f aca="true" t="shared" si="1" ref="H6:H35">F6/E6</f>
        <v>1.229663917525773</v>
      </c>
      <c r="I6" s="38"/>
    </row>
    <row r="7" spans="1:9" ht="15">
      <c r="A7" s="215"/>
      <c r="B7" s="143" t="s">
        <v>20</v>
      </c>
      <c r="C7" s="32"/>
      <c r="D7" s="195">
        <v>20510</v>
      </c>
      <c r="E7" s="195">
        <v>14830</v>
      </c>
      <c r="F7" s="195">
        <v>19381.9</v>
      </c>
      <c r="G7" s="44">
        <f t="shared" si="0"/>
        <v>0.9449975621647977</v>
      </c>
      <c r="H7" s="44">
        <f t="shared" si="1"/>
        <v>1.3069386378961565</v>
      </c>
      <c r="I7" s="38"/>
    </row>
    <row r="8" spans="1:9" ht="15">
      <c r="A8" s="215"/>
      <c r="B8" s="143" t="s">
        <v>21</v>
      </c>
      <c r="C8" s="32"/>
      <c r="D8" s="195">
        <v>3436.1</v>
      </c>
      <c r="E8" s="195">
        <v>2240</v>
      </c>
      <c r="F8" s="195">
        <v>3324.9</v>
      </c>
      <c r="G8" s="44">
        <f t="shared" si="0"/>
        <v>0.9676377288204651</v>
      </c>
      <c r="H8" s="44">
        <f t="shared" si="1"/>
        <v>1.4843303571428572</v>
      </c>
      <c r="I8" s="38"/>
    </row>
    <row r="9" spans="1:9" ht="15">
      <c r="A9" s="215"/>
      <c r="B9" s="143" t="s">
        <v>22</v>
      </c>
      <c r="C9" s="32"/>
      <c r="D9" s="195">
        <v>0</v>
      </c>
      <c r="E9" s="195">
        <v>0</v>
      </c>
      <c r="F9" s="195">
        <v>0</v>
      </c>
      <c r="G9" s="44">
        <v>0</v>
      </c>
      <c r="H9" s="44">
        <v>0</v>
      </c>
      <c r="I9" s="38"/>
    </row>
    <row r="10" spans="1:9" ht="15">
      <c r="A10" s="215"/>
      <c r="B10" s="143" t="s">
        <v>147</v>
      </c>
      <c r="C10" s="32"/>
      <c r="D10" s="195">
        <v>0</v>
      </c>
      <c r="E10" s="195">
        <v>0</v>
      </c>
      <c r="F10" s="195">
        <v>0</v>
      </c>
      <c r="G10" s="44">
        <v>0</v>
      </c>
      <c r="H10" s="44">
        <v>0</v>
      </c>
      <c r="I10" s="38"/>
    </row>
    <row r="11" spans="1:9" ht="15">
      <c r="A11" s="215"/>
      <c r="B11" s="143" t="s">
        <v>23</v>
      </c>
      <c r="C11" s="32"/>
      <c r="D11" s="195">
        <v>0</v>
      </c>
      <c r="E11" s="195">
        <v>0</v>
      </c>
      <c r="F11" s="195">
        <v>0</v>
      </c>
      <c r="G11" s="44">
        <v>0</v>
      </c>
      <c r="H11" s="44">
        <v>0</v>
      </c>
      <c r="I11" s="38"/>
    </row>
    <row r="12" spans="1:9" ht="15">
      <c r="A12" s="215"/>
      <c r="B12" s="143" t="s">
        <v>122</v>
      </c>
      <c r="C12" s="32"/>
      <c r="D12" s="195">
        <v>2550</v>
      </c>
      <c r="E12" s="195">
        <v>1826</v>
      </c>
      <c r="F12" s="195">
        <v>2338.3</v>
      </c>
      <c r="G12" s="44">
        <f t="shared" si="0"/>
        <v>0.9169803921568628</v>
      </c>
      <c r="H12" s="44">
        <f t="shared" si="1"/>
        <v>1.2805585980284777</v>
      </c>
      <c r="I12" s="38"/>
    </row>
    <row r="13" spans="1:9" ht="15">
      <c r="A13" s="215"/>
      <c r="B13" s="143" t="s">
        <v>24</v>
      </c>
      <c r="C13" s="32"/>
      <c r="D13" s="195">
        <v>0</v>
      </c>
      <c r="E13" s="195">
        <v>0</v>
      </c>
      <c r="F13" s="195">
        <v>0</v>
      </c>
      <c r="G13" s="44">
        <v>0</v>
      </c>
      <c r="H13" s="44">
        <v>0</v>
      </c>
      <c r="I13" s="38"/>
    </row>
    <row r="14" spans="1:9" ht="15">
      <c r="A14" s="215"/>
      <c r="B14" s="143" t="s">
        <v>25</v>
      </c>
      <c r="C14" s="32"/>
      <c r="D14" s="195">
        <v>4177</v>
      </c>
      <c r="E14" s="195">
        <v>3600</v>
      </c>
      <c r="F14" s="195">
        <v>4154.1</v>
      </c>
      <c r="G14" s="44">
        <f t="shared" si="0"/>
        <v>0.9945175963610248</v>
      </c>
      <c r="H14" s="44">
        <f t="shared" si="1"/>
        <v>1.1539166666666667</v>
      </c>
      <c r="I14" s="38"/>
    </row>
    <row r="15" spans="1:9" ht="15">
      <c r="A15" s="215"/>
      <c r="B15" s="143" t="s">
        <v>26</v>
      </c>
      <c r="C15" s="32"/>
      <c r="D15" s="195">
        <v>700</v>
      </c>
      <c r="E15" s="195">
        <v>400</v>
      </c>
      <c r="F15" s="195">
        <v>695.3</v>
      </c>
      <c r="G15" s="44">
        <f t="shared" si="0"/>
        <v>0.9932857142857142</v>
      </c>
      <c r="H15" s="44">
        <f t="shared" si="1"/>
        <v>1.7382499999999999</v>
      </c>
      <c r="I15" s="38"/>
    </row>
    <row r="16" spans="1:9" ht="15">
      <c r="A16" s="215"/>
      <c r="B16" s="143" t="s">
        <v>27</v>
      </c>
      <c r="C16" s="32"/>
      <c r="D16" s="195">
        <v>73.2</v>
      </c>
      <c r="E16" s="195">
        <v>54.2</v>
      </c>
      <c r="F16" s="195">
        <v>73.1</v>
      </c>
      <c r="G16" s="44">
        <f t="shared" si="0"/>
        <v>0.9986338797814206</v>
      </c>
      <c r="H16" s="44">
        <v>0</v>
      </c>
      <c r="I16" s="38"/>
    </row>
    <row r="17" spans="1:9" ht="15">
      <c r="A17" s="215"/>
      <c r="B17" s="143" t="s">
        <v>28</v>
      </c>
      <c r="C17" s="32"/>
      <c r="D17" s="195">
        <v>0</v>
      </c>
      <c r="E17" s="195">
        <v>0</v>
      </c>
      <c r="F17" s="195">
        <v>0</v>
      </c>
      <c r="G17" s="44">
        <v>0</v>
      </c>
      <c r="H17" s="44">
        <v>0</v>
      </c>
      <c r="I17" s="38"/>
    </row>
    <row r="18" spans="1:9" ht="15">
      <c r="A18" s="215"/>
      <c r="B18" s="143" t="s">
        <v>29</v>
      </c>
      <c r="C18" s="32"/>
      <c r="D18" s="195">
        <v>1008.7</v>
      </c>
      <c r="E18" s="195">
        <v>788</v>
      </c>
      <c r="F18" s="195">
        <v>1005.9</v>
      </c>
      <c r="G18" s="44">
        <f t="shared" si="0"/>
        <v>0.9972241498959056</v>
      </c>
      <c r="H18" s="44">
        <f t="shared" si="1"/>
        <v>1.2765228426395938</v>
      </c>
      <c r="I18" s="38"/>
    </row>
    <row r="19" spans="1:9" ht="15" hidden="1">
      <c r="A19" s="215"/>
      <c r="B19" s="143"/>
      <c r="C19" s="32"/>
      <c r="D19" s="195">
        <v>0</v>
      </c>
      <c r="E19" s="195">
        <v>0</v>
      </c>
      <c r="F19" s="195"/>
      <c r="G19" s="44">
        <v>0</v>
      </c>
      <c r="H19" s="44">
        <v>0</v>
      </c>
      <c r="I19" s="38"/>
    </row>
    <row r="20" spans="1:9" ht="15">
      <c r="A20" s="215"/>
      <c r="B20" s="143" t="s">
        <v>31</v>
      </c>
      <c r="C20" s="32"/>
      <c r="D20" s="195">
        <v>4643.3</v>
      </c>
      <c r="E20" s="195">
        <v>2928.2</v>
      </c>
      <c r="F20" s="195">
        <v>3696.8</v>
      </c>
      <c r="G20" s="44">
        <f t="shared" si="0"/>
        <v>0.7961579049382982</v>
      </c>
      <c r="H20" s="44">
        <f t="shared" si="1"/>
        <v>1.2624820708967968</v>
      </c>
      <c r="I20" s="38"/>
    </row>
    <row r="21" spans="1:9" ht="15">
      <c r="A21" s="215"/>
      <c r="B21" s="143" t="s">
        <v>32</v>
      </c>
      <c r="C21" s="32"/>
      <c r="D21" s="195">
        <v>6445.8</v>
      </c>
      <c r="E21" s="195">
        <v>3078.8</v>
      </c>
      <c r="F21" s="195">
        <v>6263.1</v>
      </c>
      <c r="G21" s="44">
        <f t="shared" si="0"/>
        <v>0.9716559620217816</v>
      </c>
      <c r="H21" s="44">
        <v>0</v>
      </c>
      <c r="I21" s="38"/>
    </row>
    <row r="22" spans="1:9" ht="15">
      <c r="A22" s="215"/>
      <c r="B22" s="143" t="s">
        <v>33</v>
      </c>
      <c r="C22" s="32"/>
      <c r="D22" s="195">
        <v>3254.3</v>
      </c>
      <c r="E22" s="195">
        <v>2495.7</v>
      </c>
      <c r="F22" s="195">
        <v>3211.2</v>
      </c>
      <c r="G22" s="44">
        <f t="shared" si="0"/>
        <v>0.986755984389884</v>
      </c>
      <c r="H22" s="44">
        <f t="shared" si="1"/>
        <v>1.286693112152903</v>
      </c>
      <c r="I22" s="38"/>
    </row>
    <row r="23" spans="1:9" ht="15">
      <c r="A23" s="215"/>
      <c r="B23" s="143" t="s">
        <v>34</v>
      </c>
      <c r="C23" s="32"/>
      <c r="D23" s="195">
        <v>835.1</v>
      </c>
      <c r="E23" s="195">
        <v>599</v>
      </c>
      <c r="F23" s="195">
        <v>713</v>
      </c>
      <c r="G23" s="44">
        <f t="shared" si="0"/>
        <v>0.8537899652736199</v>
      </c>
      <c r="H23" s="44">
        <f t="shared" si="1"/>
        <v>1.1903171953255425</v>
      </c>
      <c r="I23" s="38"/>
    </row>
    <row r="24" spans="1:9" ht="15">
      <c r="A24" s="215"/>
      <c r="B24" s="143" t="s">
        <v>35</v>
      </c>
      <c r="C24" s="32"/>
      <c r="D24" s="195">
        <v>0</v>
      </c>
      <c r="E24" s="195">
        <v>0</v>
      </c>
      <c r="F24" s="195"/>
      <c r="G24" s="44">
        <v>0</v>
      </c>
      <c r="H24" s="44">
        <v>0</v>
      </c>
      <c r="I24" s="38"/>
    </row>
    <row r="25" spans="1:9" ht="15">
      <c r="A25" s="215"/>
      <c r="B25" s="141" t="s">
        <v>96</v>
      </c>
      <c r="C25" s="26"/>
      <c r="D25" s="195">
        <f>D26+D27+D28+D29+D30+D32+D33+D31</f>
        <v>654406.8999999999</v>
      </c>
      <c r="E25" s="195">
        <f>E26+E27+E28+E29+E30+E32+E33+E31</f>
        <v>479184.39999999997</v>
      </c>
      <c r="F25" s="195">
        <f>F26+F27+F28+F29+F30+F32+F33+F31</f>
        <v>553792.4999999999</v>
      </c>
      <c r="G25" s="44">
        <f t="shared" si="0"/>
        <v>0.8462510098839117</v>
      </c>
      <c r="H25" s="44">
        <f t="shared" si="1"/>
        <v>1.1556980986860173</v>
      </c>
      <c r="I25" s="38"/>
    </row>
    <row r="26" spans="1:9" ht="15">
      <c r="A26" s="215"/>
      <c r="B26" s="143" t="s">
        <v>37</v>
      </c>
      <c r="C26" s="32"/>
      <c r="D26" s="195">
        <v>187665.9</v>
      </c>
      <c r="E26" s="195">
        <v>130735.4</v>
      </c>
      <c r="F26" s="195">
        <v>174877.5</v>
      </c>
      <c r="G26" s="44">
        <f t="shared" si="0"/>
        <v>0.93185549425868</v>
      </c>
      <c r="H26" s="44">
        <f t="shared" si="1"/>
        <v>1.3376445859346435</v>
      </c>
      <c r="I26" s="38"/>
    </row>
    <row r="27" spans="1:9" ht="15">
      <c r="A27" s="215"/>
      <c r="B27" s="143" t="s">
        <v>38</v>
      </c>
      <c r="C27" s="32"/>
      <c r="D27" s="195">
        <v>258688.3</v>
      </c>
      <c r="E27" s="195">
        <v>199342.2</v>
      </c>
      <c r="F27" s="195">
        <v>234036.8</v>
      </c>
      <c r="G27" s="44">
        <f t="shared" si="0"/>
        <v>0.9047057791171846</v>
      </c>
      <c r="H27" s="44">
        <f t="shared" si="1"/>
        <v>1.1740454354371526</v>
      </c>
      <c r="I27" s="38"/>
    </row>
    <row r="28" spans="1:9" ht="15">
      <c r="A28" s="215"/>
      <c r="B28" s="143" t="s">
        <v>39</v>
      </c>
      <c r="C28" s="32"/>
      <c r="D28" s="195">
        <v>130168.1</v>
      </c>
      <c r="E28" s="195">
        <v>67361.2</v>
      </c>
      <c r="F28" s="195">
        <v>68506.6</v>
      </c>
      <c r="G28" s="44">
        <f t="shared" si="0"/>
        <v>0.526293308421956</v>
      </c>
      <c r="H28" s="44">
        <f t="shared" si="1"/>
        <v>1.0170038538505848</v>
      </c>
      <c r="I28" s="38"/>
    </row>
    <row r="29" spans="1:9" ht="33" customHeight="1">
      <c r="A29" s="215"/>
      <c r="B29" s="143" t="s">
        <v>398</v>
      </c>
      <c r="C29" s="32"/>
      <c r="D29" s="195">
        <v>230.8</v>
      </c>
      <c r="E29" s="195">
        <v>230.8</v>
      </c>
      <c r="F29" s="195">
        <v>230.8</v>
      </c>
      <c r="G29" s="44">
        <f t="shared" si="0"/>
        <v>1</v>
      </c>
      <c r="H29" s="44">
        <v>0</v>
      </c>
      <c r="I29" s="38"/>
    </row>
    <row r="30" spans="1:9" ht="35.25" customHeight="1">
      <c r="A30" s="215"/>
      <c r="B30" s="141" t="s">
        <v>184</v>
      </c>
      <c r="C30" s="26"/>
      <c r="D30" s="195">
        <v>78044.5</v>
      </c>
      <c r="E30" s="195">
        <v>81905.5</v>
      </c>
      <c r="F30" s="195">
        <v>76531.5</v>
      </c>
      <c r="G30" s="44">
        <f t="shared" si="0"/>
        <v>0.9806136242784566</v>
      </c>
      <c r="H30" s="44">
        <f t="shared" si="1"/>
        <v>0.934387800575053</v>
      </c>
      <c r="I30" s="38"/>
    </row>
    <row r="31" spans="1:9" ht="31.5" customHeight="1">
      <c r="A31" s="215"/>
      <c r="B31" s="205" t="s">
        <v>312</v>
      </c>
      <c r="C31" s="26"/>
      <c r="D31" s="195">
        <v>46.1</v>
      </c>
      <c r="E31" s="195">
        <v>46.1</v>
      </c>
      <c r="F31" s="195">
        <v>46.1</v>
      </c>
      <c r="G31" s="44">
        <f t="shared" si="0"/>
        <v>1</v>
      </c>
      <c r="H31" s="44">
        <f t="shared" si="1"/>
        <v>1</v>
      </c>
      <c r="I31" s="38"/>
    </row>
    <row r="32" spans="1:9" ht="17.25" customHeight="1" hidden="1">
      <c r="A32" s="215"/>
      <c r="B32" s="143" t="s">
        <v>40</v>
      </c>
      <c r="C32" s="32"/>
      <c r="D32" s="195">
        <v>0</v>
      </c>
      <c r="E32" s="195">
        <v>0</v>
      </c>
      <c r="F32" s="195">
        <v>0</v>
      </c>
      <c r="G32" s="44">
        <v>0</v>
      </c>
      <c r="H32" s="44">
        <v>0</v>
      </c>
      <c r="I32" s="38"/>
    </row>
    <row r="33" spans="1:9" ht="33" customHeight="1" thickBot="1">
      <c r="A33" s="215"/>
      <c r="B33" s="119" t="s">
        <v>191</v>
      </c>
      <c r="C33" s="120"/>
      <c r="D33" s="195">
        <v>-436.8</v>
      </c>
      <c r="E33" s="195">
        <v>-436.8</v>
      </c>
      <c r="F33" s="195">
        <v>-436.8</v>
      </c>
      <c r="G33" s="44">
        <f t="shared" si="0"/>
        <v>1</v>
      </c>
      <c r="H33" s="44">
        <f t="shared" si="1"/>
        <v>1</v>
      </c>
      <c r="I33" s="38"/>
    </row>
    <row r="34" spans="1:9" ht="15">
      <c r="A34" s="215"/>
      <c r="B34" s="206" t="s">
        <v>41</v>
      </c>
      <c r="C34" s="32"/>
      <c r="D34" s="195">
        <f>D5+D25</f>
        <v>840889.2</v>
      </c>
      <c r="E34" s="195">
        <f>E5+E25</f>
        <v>608425.2999999999</v>
      </c>
      <c r="F34" s="195">
        <f>F5+F25</f>
        <v>717214.4999999999</v>
      </c>
      <c r="G34" s="44">
        <f t="shared" si="0"/>
        <v>0.8529239048378787</v>
      </c>
      <c r="H34" s="44">
        <f t="shared" si="1"/>
        <v>1.178804530317855</v>
      </c>
      <c r="I34" s="38"/>
    </row>
    <row r="35" spans="1:9" ht="15">
      <c r="A35" s="215"/>
      <c r="B35" s="143" t="s">
        <v>123</v>
      </c>
      <c r="C35" s="32"/>
      <c r="D35" s="195">
        <f>D5</f>
        <v>186482.3</v>
      </c>
      <c r="E35" s="195">
        <f>E5</f>
        <v>129240.9</v>
      </c>
      <c r="F35" s="195">
        <f>F5</f>
        <v>163421.99999999997</v>
      </c>
      <c r="G35" s="44">
        <f t="shared" si="0"/>
        <v>0.8763405427753732</v>
      </c>
      <c r="H35" s="44">
        <f t="shared" si="1"/>
        <v>1.264475874123439</v>
      </c>
      <c r="I35" s="38"/>
    </row>
    <row r="36" spans="1:9" ht="12.75">
      <c r="A36" s="249"/>
      <c r="B36" s="250"/>
      <c r="C36" s="250"/>
      <c r="D36" s="250"/>
      <c r="E36" s="250"/>
      <c r="F36" s="250"/>
      <c r="G36" s="250"/>
      <c r="H36" s="251"/>
      <c r="I36" s="25"/>
    </row>
    <row r="37" spans="1:9" ht="15" customHeight="1">
      <c r="A37" s="240" t="s">
        <v>196</v>
      </c>
      <c r="B37" s="244" t="s">
        <v>42</v>
      </c>
      <c r="C37" s="245" t="s">
        <v>199</v>
      </c>
      <c r="D37" s="235" t="s">
        <v>16</v>
      </c>
      <c r="E37" s="247" t="s">
        <v>357</v>
      </c>
      <c r="F37" s="235" t="s">
        <v>17</v>
      </c>
      <c r="G37" s="240" t="s">
        <v>18</v>
      </c>
      <c r="H37" s="238" t="s">
        <v>358</v>
      </c>
      <c r="I37" s="37"/>
    </row>
    <row r="38" spans="1:9" ht="13.5" customHeight="1">
      <c r="A38" s="240"/>
      <c r="B38" s="244"/>
      <c r="C38" s="246"/>
      <c r="D38" s="235"/>
      <c r="E38" s="248"/>
      <c r="F38" s="235"/>
      <c r="G38" s="240"/>
      <c r="H38" s="239"/>
      <c r="I38" s="37"/>
    </row>
    <row r="39" spans="1:9" ht="19.5" customHeight="1">
      <c r="A39" s="152" t="s">
        <v>84</v>
      </c>
      <c r="B39" s="141" t="s">
        <v>43</v>
      </c>
      <c r="C39" s="26"/>
      <c r="D39" s="196">
        <f>D40+D41+D46+D47+D44+D45+D43</f>
        <v>46564.4</v>
      </c>
      <c r="E39" s="196">
        <f>E40+E41+E46+E47+E44+E45+E43</f>
        <v>38271.9</v>
      </c>
      <c r="F39" s="196">
        <f>F40+F41+F46+F47+F44+F45+F43</f>
        <v>44657.7</v>
      </c>
      <c r="G39" s="44">
        <f aca="true" t="shared" si="2" ref="G39:G125">F39/D39</f>
        <v>0.9590524091365935</v>
      </c>
      <c r="H39" s="44">
        <f>F39/E39</f>
        <v>1.166853487806981</v>
      </c>
      <c r="I39" s="70"/>
    </row>
    <row r="40" spans="1:9" ht="43.5" customHeight="1">
      <c r="A40" s="216" t="s">
        <v>86</v>
      </c>
      <c r="B40" s="143" t="s">
        <v>200</v>
      </c>
      <c r="C40" s="32" t="s">
        <v>86</v>
      </c>
      <c r="D40" s="195">
        <v>1246.4</v>
      </c>
      <c r="E40" s="195">
        <v>977.7</v>
      </c>
      <c r="F40" s="195">
        <v>1234</v>
      </c>
      <c r="G40" s="44">
        <f t="shared" si="2"/>
        <v>0.9900513478818997</v>
      </c>
      <c r="H40" s="44">
        <f aca="true" t="shared" si="3" ref="H40:H126">F40/E40</f>
        <v>1.2621458525109952</v>
      </c>
      <c r="I40" s="39"/>
    </row>
    <row r="41" spans="1:14" ht="42.75" customHeight="1">
      <c r="A41" s="216" t="s">
        <v>87</v>
      </c>
      <c r="B41" s="143" t="s">
        <v>201</v>
      </c>
      <c r="C41" s="32" t="s">
        <v>87</v>
      </c>
      <c r="D41" s="195">
        <f>D42</f>
        <v>23682.3</v>
      </c>
      <c r="E41" s="195">
        <f>E42</f>
        <v>19077.2</v>
      </c>
      <c r="F41" s="195">
        <f>F42</f>
        <v>23287.3</v>
      </c>
      <c r="G41" s="44">
        <f t="shared" si="2"/>
        <v>0.9833208767729485</v>
      </c>
      <c r="H41" s="44">
        <f t="shared" si="3"/>
        <v>1.2206875222779023</v>
      </c>
      <c r="I41" s="71"/>
      <c r="J41" s="236"/>
      <c r="K41" s="236"/>
      <c r="L41" s="234"/>
      <c r="M41" s="234"/>
      <c r="N41" s="234"/>
    </row>
    <row r="42" spans="1:14" s="65" customFormat="1" ht="21.75" customHeight="1">
      <c r="A42" s="217"/>
      <c r="B42" s="135" t="s">
        <v>45</v>
      </c>
      <c r="C42" s="122" t="s">
        <v>87</v>
      </c>
      <c r="D42" s="197">
        <v>23682.3</v>
      </c>
      <c r="E42" s="197">
        <v>19077.2</v>
      </c>
      <c r="F42" s="197">
        <v>23287.3</v>
      </c>
      <c r="G42" s="44">
        <f t="shared" si="2"/>
        <v>0.9833208767729485</v>
      </c>
      <c r="H42" s="44">
        <f t="shared" si="3"/>
        <v>1.2206875222779023</v>
      </c>
      <c r="I42" s="72"/>
      <c r="J42" s="237"/>
      <c r="K42" s="237"/>
      <c r="L42" s="234"/>
      <c r="M42" s="234"/>
      <c r="N42" s="234"/>
    </row>
    <row r="43" spans="1:14" s="65" customFormat="1" ht="42.75" customHeight="1">
      <c r="A43" s="218" t="s">
        <v>360</v>
      </c>
      <c r="B43" s="206" t="s">
        <v>361</v>
      </c>
      <c r="C43" s="122"/>
      <c r="D43" s="197">
        <v>15.9</v>
      </c>
      <c r="E43" s="197">
        <v>15.9</v>
      </c>
      <c r="F43" s="197">
        <v>15.9</v>
      </c>
      <c r="G43" s="44">
        <f t="shared" si="2"/>
        <v>1</v>
      </c>
      <c r="H43" s="44">
        <f t="shared" si="3"/>
        <v>1</v>
      </c>
      <c r="I43" s="73"/>
      <c r="J43" s="112"/>
      <c r="K43" s="112"/>
      <c r="L43" s="111"/>
      <c r="M43" s="111"/>
      <c r="N43" s="111"/>
    </row>
    <row r="44" spans="1:14" s="91" customFormat="1" ht="30" customHeight="1">
      <c r="A44" s="216" t="s">
        <v>88</v>
      </c>
      <c r="B44" s="143" t="s">
        <v>202</v>
      </c>
      <c r="C44" s="32" t="s">
        <v>88</v>
      </c>
      <c r="D44" s="195">
        <v>7818.4</v>
      </c>
      <c r="E44" s="195">
        <v>6446.1</v>
      </c>
      <c r="F44" s="195">
        <v>7128.6</v>
      </c>
      <c r="G44" s="44">
        <f t="shared" si="2"/>
        <v>0.911772229612197</v>
      </c>
      <c r="H44" s="44">
        <f t="shared" si="3"/>
        <v>1.1058779727276957</v>
      </c>
      <c r="I44" s="39"/>
      <c r="J44" s="89"/>
      <c r="K44" s="89"/>
      <c r="L44" s="90"/>
      <c r="M44" s="90"/>
      <c r="N44" s="90"/>
    </row>
    <row r="45" spans="1:14" s="91" customFormat="1" ht="30" customHeight="1">
      <c r="A45" s="216" t="s">
        <v>306</v>
      </c>
      <c r="B45" s="143" t="s">
        <v>307</v>
      </c>
      <c r="C45" s="32" t="s">
        <v>306</v>
      </c>
      <c r="D45" s="195">
        <v>11</v>
      </c>
      <c r="E45" s="195">
        <v>11</v>
      </c>
      <c r="F45" s="195">
        <v>11</v>
      </c>
      <c r="G45" s="44">
        <f t="shared" si="2"/>
        <v>1</v>
      </c>
      <c r="H45" s="44">
        <v>0</v>
      </c>
      <c r="I45" s="39"/>
      <c r="J45" s="89"/>
      <c r="K45" s="89"/>
      <c r="L45" s="90"/>
      <c r="M45" s="90"/>
      <c r="N45" s="90"/>
    </row>
    <row r="46" spans="1:9" ht="17.25" customHeight="1" hidden="1">
      <c r="A46" s="216" t="s">
        <v>89</v>
      </c>
      <c r="B46" s="143" t="s">
        <v>203</v>
      </c>
      <c r="C46" s="32" t="s">
        <v>89</v>
      </c>
      <c r="D46" s="195">
        <v>0</v>
      </c>
      <c r="E46" s="195">
        <v>375</v>
      </c>
      <c r="F46" s="195">
        <v>0</v>
      </c>
      <c r="G46" s="44" t="e">
        <f t="shared" si="2"/>
        <v>#DIV/0!</v>
      </c>
      <c r="H46" s="44">
        <f t="shared" si="3"/>
        <v>0</v>
      </c>
      <c r="I46" s="39"/>
    </row>
    <row r="47" spans="1:9" ht="18" customHeight="1">
      <c r="A47" s="219" t="s">
        <v>162</v>
      </c>
      <c r="B47" s="207" t="s">
        <v>47</v>
      </c>
      <c r="C47" s="126"/>
      <c r="D47" s="195">
        <f>D48+D49+D50+D51+D52+D53</f>
        <v>13790.4</v>
      </c>
      <c r="E47" s="195">
        <f>E48+E49+E50+E51+E52+E53</f>
        <v>11369</v>
      </c>
      <c r="F47" s="195">
        <f>F48+F49+F50+F51+F52+F53</f>
        <v>12980.9</v>
      </c>
      <c r="G47" s="44">
        <f t="shared" si="2"/>
        <v>0.941299744749971</v>
      </c>
      <c r="H47" s="44">
        <f t="shared" si="3"/>
        <v>1.141780279707978</v>
      </c>
      <c r="I47" s="39"/>
    </row>
    <row r="48" spans="1:9" s="65" customFormat="1" ht="21" customHeight="1">
      <c r="A48" s="220"/>
      <c r="B48" s="208" t="s">
        <v>183</v>
      </c>
      <c r="C48" s="127" t="s">
        <v>209</v>
      </c>
      <c r="D48" s="197">
        <v>8686.6</v>
      </c>
      <c r="E48" s="197">
        <v>7075.1</v>
      </c>
      <c r="F48" s="197">
        <v>8442.6</v>
      </c>
      <c r="G48" s="44">
        <f t="shared" si="2"/>
        <v>0.9719107591002233</v>
      </c>
      <c r="H48" s="44">
        <f t="shared" si="3"/>
        <v>1.1932834871591922</v>
      </c>
      <c r="I48" s="73"/>
    </row>
    <row r="49" spans="1:9" s="65" customFormat="1" ht="25.5" customHeight="1" hidden="1">
      <c r="A49" s="220"/>
      <c r="B49" s="208" t="s">
        <v>181</v>
      </c>
      <c r="C49" s="127"/>
      <c r="D49" s="197">
        <v>0</v>
      </c>
      <c r="E49" s="197">
        <v>0</v>
      </c>
      <c r="F49" s="197">
        <v>0</v>
      </c>
      <c r="G49" s="44" t="e">
        <f t="shared" si="2"/>
        <v>#DIV/0!</v>
      </c>
      <c r="H49" s="44" t="e">
        <f t="shared" si="3"/>
        <v>#DIV/0!</v>
      </c>
      <c r="I49" s="73"/>
    </row>
    <row r="50" spans="1:9" s="65" customFormat="1" ht="23.25" customHeight="1">
      <c r="A50" s="220"/>
      <c r="B50" s="208" t="s">
        <v>48</v>
      </c>
      <c r="C50" s="127" t="s">
        <v>204</v>
      </c>
      <c r="D50" s="197">
        <v>60</v>
      </c>
      <c r="E50" s="197">
        <v>45</v>
      </c>
      <c r="F50" s="197">
        <v>60</v>
      </c>
      <c r="G50" s="44">
        <f t="shared" si="2"/>
        <v>1</v>
      </c>
      <c r="H50" s="44">
        <f t="shared" si="3"/>
        <v>1.3333333333333333</v>
      </c>
      <c r="I50" s="73"/>
    </row>
    <row r="51" spans="1:9" s="65" customFormat="1" ht="20.25" customHeight="1">
      <c r="A51" s="220"/>
      <c r="B51" s="208" t="s">
        <v>206</v>
      </c>
      <c r="C51" s="127" t="s">
        <v>205</v>
      </c>
      <c r="D51" s="197">
        <v>120</v>
      </c>
      <c r="E51" s="197">
        <v>90</v>
      </c>
      <c r="F51" s="197">
        <v>53.5</v>
      </c>
      <c r="G51" s="44">
        <f t="shared" si="2"/>
        <v>0.44583333333333336</v>
      </c>
      <c r="H51" s="44">
        <f t="shared" si="3"/>
        <v>0.5944444444444444</v>
      </c>
      <c r="I51" s="73"/>
    </row>
    <row r="52" spans="1:9" s="65" customFormat="1" ht="19.5" customHeight="1">
      <c r="A52" s="220"/>
      <c r="B52" s="208" t="s">
        <v>208</v>
      </c>
      <c r="C52" s="127" t="s">
        <v>207</v>
      </c>
      <c r="D52" s="197">
        <v>3398.9</v>
      </c>
      <c r="E52" s="197">
        <v>2738.5</v>
      </c>
      <c r="F52" s="197">
        <v>2946.9</v>
      </c>
      <c r="G52" s="44">
        <f t="shared" si="2"/>
        <v>0.8670157992291624</v>
      </c>
      <c r="H52" s="44">
        <f t="shared" si="3"/>
        <v>1.0761000547745116</v>
      </c>
      <c r="I52" s="73"/>
    </row>
    <row r="53" spans="1:9" s="65" customFormat="1" ht="21" customHeight="1">
      <c r="A53" s="220"/>
      <c r="B53" s="208" t="s">
        <v>350</v>
      </c>
      <c r="C53" s="127" t="s">
        <v>254</v>
      </c>
      <c r="D53" s="197">
        <v>1524.9</v>
      </c>
      <c r="E53" s="197">
        <v>1420.4</v>
      </c>
      <c r="F53" s="197">
        <v>1477.9</v>
      </c>
      <c r="G53" s="44">
        <f t="shared" si="2"/>
        <v>0.9691783067742147</v>
      </c>
      <c r="H53" s="44">
        <f t="shared" si="3"/>
        <v>1.0404815544916926</v>
      </c>
      <c r="I53" s="73"/>
    </row>
    <row r="54" spans="1:9" ht="15">
      <c r="A54" s="152" t="s">
        <v>128</v>
      </c>
      <c r="B54" s="141" t="s">
        <v>119</v>
      </c>
      <c r="C54" s="26"/>
      <c r="D54" s="195">
        <f>D55</f>
        <v>851.4</v>
      </c>
      <c r="E54" s="195">
        <f>E55</f>
        <v>638.6</v>
      </c>
      <c r="F54" s="195">
        <f>F55</f>
        <v>851.4</v>
      </c>
      <c r="G54" s="44">
        <f t="shared" si="2"/>
        <v>1</v>
      </c>
      <c r="H54" s="44">
        <f t="shared" si="3"/>
        <v>1.3332289383025366</v>
      </c>
      <c r="I54" s="39"/>
    </row>
    <row r="55" spans="1:9" ht="27.75" customHeight="1">
      <c r="A55" s="216" t="s">
        <v>129</v>
      </c>
      <c r="B55" s="143" t="s">
        <v>210</v>
      </c>
      <c r="C55" s="32" t="s">
        <v>217</v>
      </c>
      <c r="D55" s="195">
        <v>851.4</v>
      </c>
      <c r="E55" s="195">
        <v>638.6</v>
      </c>
      <c r="F55" s="195">
        <v>851.4</v>
      </c>
      <c r="G55" s="44">
        <f t="shared" si="2"/>
        <v>1</v>
      </c>
      <c r="H55" s="44">
        <f t="shared" si="3"/>
        <v>1.3332289383025366</v>
      </c>
      <c r="I55" s="39"/>
    </row>
    <row r="56" spans="1:9" ht="27.75" customHeight="1">
      <c r="A56" s="152" t="s">
        <v>90</v>
      </c>
      <c r="B56" s="141" t="s">
        <v>211</v>
      </c>
      <c r="C56" s="26"/>
      <c r="D56" s="196">
        <f>D57</f>
        <v>200</v>
      </c>
      <c r="E56" s="196">
        <f>E57</f>
        <v>350</v>
      </c>
      <c r="F56" s="196">
        <f>F57</f>
        <v>200</v>
      </c>
      <c r="G56" s="44">
        <f t="shared" si="2"/>
        <v>1</v>
      </c>
      <c r="H56" s="44">
        <f t="shared" si="3"/>
        <v>0.5714285714285714</v>
      </c>
      <c r="I56" s="39"/>
    </row>
    <row r="57" spans="1:9" ht="34.5" customHeight="1">
      <c r="A57" s="216" t="s">
        <v>195</v>
      </c>
      <c r="B57" s="143" t="s">
        <v>212</v>
      </c>
      <c r="C57" s="32"/>
      <c r="D57" s="195">
        <f>D58+D60</f>
        <v>200</v>
      </c>
      <c r="E57" s="195">
        <f>E58+E60</f>
        <v>350</v>
      </c>
      <c r="F57" s="195">
        <f>F58+F60</f>
        <v>200</v>
      </c>
      <c r="G57" s="44">
        <f t="shared" si="2"/>
        <v>1</v>
      </c>
      <c r="H57" s="44">
        <f t="shared" si="3"/>
        <v>0.5714285714285714</v>
      </c>
      <c r="I57" s="39"/>
    </row>
    <row r="58" spans="1:9" s="65" customFormat="1" ht="27.75" customHeight="1">
      <c r="A58" s="217"/>
      <c r="B58" s="135" t="s">
        <v>214</v>
      </c>
      <c r="C58" s="122" t="s">
        <v>213</v>
      </c>
      <c r="D58" s="197">
        <v>200</v>
      </c>
      <c r="E58" s="197">
        <v>200</v>
      </c>
      <c r="F58" s="197">
        <v>200</v>
      </c>
      <c r="G58" s="44">
        <f t="shared" si="2"/>
        <v>1</v>
      </c>
      <c r="H58" s="44">
        <v>0</v>
      </c>
      <c r="I58" s="73"/>
    </row>
    <row r="59" spans="1:9" s="65" customFormat="1" ht="28.5" customHeight="1" hidden="1">
      <c r="A59" s="217"/>
      <c r="B59" s="135" t="s">
        <v>125</v>
      </c>
      <c r="C59" s="122"/>
      <c r="D59" s="197">
        <v>0</v>
      </c>
      <c r="E59" s="197">
        <v>0</v>
      </c>
      <c r="F59" s="197">
        <v>0</v>
      </c>
      <c r="G59" s="44" t="e">
        <f t="shared" si="2"/>
        <v>#DIV/0!</v>
      </c>
      <c r="H59" s="44" t="e">
        <f t="shared" si="3"/>
        <v>#DIV/0!</v>
      </c>
      <c r="I59" s="73"/>
    </row>
    <row r="60" spans="1:9" s="65" customFormat="1" ht="30" customHeight="1" hidden="1">
      <c r="A60" s="217"/>
      <c r="B60" s="135" t="s">
        <v>216</v>
      </c>
      <c r="C60" s="122" t="s">
        <v>215</v>
      </c>
      <c r="D60" s="197">
        <v>0</v>
      </c>
      <c r="E60" s="197">
        <v>150</v>
      </c>
      <c r="F60" s="197">
        <v>0</v>
      </c>
      <c r="G60" s="44" t="e">
        <f t="shared" si="2"/>
        <v>#DIV/0!</v>
      </c>
      <c r="H60" s="44">
        <f t="shared" si="3"/>
        <v>0</v>
      </c>
      <c r="I60" s="73"/>
    </row>
    <row r="61" spans="1:9" ht="19.5" customHeight="1">
      <c r="A61" s="152" t="s">
        <v>91</v>
      </c>
      <c r="B61" s="141" t="s">
        <v>52</v>
      </c>
      <c r="C61" s="26"/>
      <c r="D61" s="196">
        <f>D64+D65+D71+D62</f>
        <v>69422.9</v>
      </c>
      <c r="E61" s="196">
        <f>E64+E65+E71+E62</f>
        <v>64911.9</v>
      </c>
      <c r="F61" s="196">
        <f>F64+F65+F71+F62</f>
        <v>52496.3</v>
      </c>
      <c r="G61" s="44">
        <f t="shared" si="2"/>
        <v>0.7561813176920009</v>
      </c>
      <c r="H61" s="44">
        <f t="shared" si="3"/>
        <v>0.8087315268849009</v>
      </c>
      <c r="I61" s="39"/>
    </row>
    <row r="62" spans="1:9" ht="19.5" customHeight="1">
      <c r="A62" s="218" t="s">
        <v>324</v>
      </c>
      <c r="B62" s="206" t="s">
        <v>327</v>
      </c>
      <c r="C62" s="125"/>
      <c r="D62" s="198">
        <f>D63</f>
        <v>15400</v>
      </c>
      <c r="E62" s="198">
        <f>E63</f>
        <v>12100</v>
      </c>
      <c r="F62" s="198">
        <f>F63</f>
        <v>13639.5</v>
      </c>
      <c r="G62" s="44">
        <f t="shared" si="2"/>
        <v>0.8856818181818182</v>
      </c>
      <c r="H62" s="44">
        <f t="shared" si="3"/>
        <v>1.1272314049586778</v>
      </c>
      <c r="I62" s="39"/>
    </row>
    <row r="63" spans="1:9" ht="30" customHeight="1">
      <c r="A63" s="218" t="s">
        <v>324</v>
      </c>
      <c r="B63" s="206" t="s">
        <v>326</v>
      </c>
      <c r="C63" s="125" t="s">
        <v>325</v>
      </c>
      <c r="D63" s="198">
        <v>15400</v>
      </c>
      <c r="E63" s="198">
        <v>12100</v>
      </c>
      <c r="F63" s="198">
        <v>13639.5</v>
      </c>
      <c r="G63" s="44">
        <f t="shared" si="2"/>
        <v>0.8856818181818182</v>
      </c>
      <c r="H63" s="44">
        <f t="shared" si="3"/>
        <v>1.1272314049586778</v>
      </c>
      <c r="I63" s="39"/>
    </row>
    <row r="64" spans="1:9" s="76" customFormat="1" ht="129" customHeight="1">
      <c r="A64" s="216" t="s">
        <v>148</v>
      </c>
      <c r="B64" s="129" t="s">
        <v>222</v>
      </c>
      <c r="C64" s="130" t="s">
        <v>221</v>
      </c>
      <c r="D64" s="193">
        <v>12405</v>
      </c>
      <c r="E64" s="193">
        <v>12405</v>
      </c>
      <c r="F64" s="193">
        <v>0</v>
      </c>
      <c r="G64" s="44">
        <f t="shared" si="2"/>
        <v>0</v>
      </c>
      <c r="H64" s="44">
        <f t="shared" si="3"/>
        <v>0</v>
      </c>
      <c r="I64" s="75"/>
    </row>
    <row r="65" spans="1:9" s="76" customFormat="1" ht="48" customHeight="1">
      <c r="A65" s="216" t="s">
        <v>148</v>
      </c>
      <c r="B65" s="129" t="s">
        <v>225</v>
      </c>
      <c r="C65" s="130"/>
      <c r="D65" s="193">
        <f>D66+D67+D68+D69+D70</f>
        <v>38717.9</v>
      </c>
      <c r="E65" s="193">
        <f>E66+E67+E68+E69+E70</f>
        <v>39651.9</v>
      </c>
      <c r="F65" s="193">
        <f>F66+F67+F68+F69+F70</f>
        <v>38118</v>
      </c>
      <c r="G65" s="44">
        <f t="shared" si="2"/>
        <v>0.9845058745438157</v>
      </c>
      <c r="H65" s="44">
        <f t="shared" si="3"/>
        <v>0.9613158511950247</v>
      </c>
      <c r="I65" s="75"/>
    </row>
    <row r="66" spans="1:9" s="79" customFormat="1" ht="102.75" customHeight="1">
      <c r="A66" s="217"/>
      <c r="B66" s="133" t="s">
        <v>219</v>
      </c>
      <c r="C66" s="132" t="s">
        <v>218</v>
      </c>
      <c r="D66" s="199">
        <v>5800</v>
      </c>
      <c r="E66" s="199">
        <v>5800</v>
      </c>
      <c r="F66" s="199">
        <v>5800</v>
      </c>
      <c r="G66" s="44">
        <f t="shared" si="2"/>
        <v>1</v>
      </c>
      <c r="H66" s="44">
        <f t="shared" si="3"/>
        <v>1</v>
      </c>
      <c r="I66" s="78"/>
    </row>
    <row r="67" spans="1:9" s="79" customFormat="1" ht="89.25" customHeight="1">
      <c r="A67" s="217"/>
      <c r="B67" s="133" t="s">
        <v>226</v>
      </c>
      <c r="C67" s="132" t="s">
        <v>220</v>
      </c>
      <c r="D67" s="199">
        <v>13075</v>
      </c>
      <c r="E67" s="199">
        <v>13075</v>
      </c>
      <c r="F67" s="199">
        <v>13075</v>
      </c>
      <c r="G67" s="44">
        <f t="shared" si="2"/>
        <v>1</v>
      </c>
      <c r="H67" s="44">
        <f t="shared" si="3"/>
        <v>1</v>
      </c>
      <c r="I67" s="78"/>
    </row>
    <row r="68" spans="1:9" s="79" customFormat="1" ht="41.25" customHeight="1">
      <c r="A68" s="217"/>
      <c r="B68" s="133" t="s">
        <v>223</v>
      </c>
      <c r="C68" s="134" t="s">
        <v>224</v>
      </c>
      <c r="D68" s="199">
        <v>19842.9</v>
      </c>
      <c r="E68" s="199">
        <v>19436.8</v>
      </c>
      <c r="F68" s="199">
        <v>19243</v>
      </c>
      <c r="G68" s="44">
        <f t="shared" si="2"/>
        <v>0.9697675239002362</v>
      </c>
      <c r="H68" s="44">
        <f t="shared" si="3"/>
        <v>0.9900292229173527</v>
      </c>
      <c r="I68" s="78"/>
    </row>
    <row r="69" spans="1:9" s="79" customFormat="1" ht="48.75" customHeight="1" hidden="1">
      <c r="A69" s="217"/>
      <c r="B69" s="133" t="s">
        <v>329</v>
      </c>
      <c r="C69" s="134" t="s">
        <v>328</v>
      </c>
      <c r="D69" s="199">
        <v>0</v>
      </c>
      <c r="E69" s="199">
        <v>191.4</v>
      </c>
      <c r="F69" s="199"/>
      <c r="G69" s="44" t="e">
        <f t="shared" si="2"/>
        <v>#DIV/0!</v>
      </c>
      <c r="H69" s="44">
        <f t="shared" si="3"/>
        <v>0</v>
      </c>
      <c r="I69" s="78"/>
    </row>
    <row r="70" spans="1:9" s="79" customFormat="1" ht="41.25" customHeight="1" hidden="1">
      <c r="A70" s="217"/>
      <c r="B70" s="133" t="s">
        <v>331</v>
      </c>
      <c r="C70" s="134" t="s">
        <v>330</v>
      </c>
      <c r="D70" s="199">
        <v>0</v>
      </c>
      <c r="E70" s="199">
        <v>1148.7</v>
      </c>
      <c r="F70" s="199"/>
      <c r="G70" s="44" t="e">
        <f t="shared" si="2"/>
        <v>#DIV/0!</v>
      </c>
      <c r="H70" s="44">
        <f t="shared" si="3"/>
        <v>0</v>
      </c>
      <c r="I70" s="78"/>
    </row>
    <row r="71" spans="1:9" s="76" customFormat="1" ht="25.5" customHeight="1">
      <c r="A71" s="216" t="s">
        <v>92</v>
      </c>
      <c r="B71" s="129" t="s">
        <v>309</v>
      </c>
      <c r="C71" s="130"/>
      <c r="D71" s="193">
        <f>D72+D74+D73+D76+D77+D75</f>
        <v>2900</v>
      </c>
      <c r="E71" s="193">
        <f>E72+E74+E73+E76+E77+E75</f>
        <v>755</v>
      </c>
      <c r="F71" s="193">
        <f>F72+F74+F73+F76+F77+F75</f>
        <v>738.8</v>
      </c>
      <c r="G71" s="44">
        <f t="shared" si="2"/>
        <v>0.25475862068965516</v>
      </c>
      <c r="H71" s="44">
        <f t="shared" si="3"/>
        <v>0.9785430463576158</v>
      </c>
      <c r="I71" s="81"/>
    </row>
    <row r="72" spans="1:9" s="79" customFormat="1" ht="23.25" customHeight="1">
      <c r="A72" s="217" t="s">
        <v>92</v>
      </c>
      <c r="B72" s="135" t="s">
        <v>154</v>
      </c>
      <c r="C72" s="131" t="s">
        <v>380</v>
      </c>
      <c r="D72" s="199">
        <v>500</v>
      </c>
      <c r="E72" s="199">
        <v>400</v>
      </c>
      <c r="F72" s="199">
        <v>438.8</v>
      </c>
      <c r="G72" s="44">
        <f t="shared" si="2"/>
        <v>0.8776</v>
      </c>
      <c r="H72" s="44">
        <f t="shared" si="3"/>
        <v>1.097</v>
      </c>
      <c r="I72" s="78"/>
    </row>
    <row r="73" spans="1:9" s="79" customFormat="1" ht="29.25" customHeight="1" hidden="1">
      <c r="A73" s="217" t="s">
        <v>92</v>
      </c>
      <c r="B73" s="135" t="s">
        <v>315</v>
      </c>
      <c r="C73" s="131" t="s">
        <v>314</v>
      </c>
      <c r="D73" s="199">
        <v>0</v>
      </c>
      <c r="E73" s="199">
        <v>0</v>
      </c>
      <c r="F73" s="199">
        <v>0</v>
      </c>
      <c r="G73" s="44" t="e">
        <f t="shared" si="2"/>
        <v>#DIV/0!</v>
      </c>
      <c r="H73" s="44" t="e">
        <f t="shared" si="3"/>
        <v>#DIV/0!</v>
      </c>
      <c r="I73" s="78"/>
    </row>
    <row r="74" spans="1:9" s="79" customFormat="1" ht="45" customHeight="1">
      <c r="A74" s="217" t="s">
        <v>92</v>
      </c>
      <c r="B74" s="135" t="s">
        <v>308</v>
      </c>
      <c r="C74" s="131" t="s">
        <v>310</v>
      </c>
      <c r="D74" s="199">
        <v>1674.5</v>
      </c>
      <c r="E74" s="199">
        <v>38.5</v>
      </c>
      <c r="F74" s="199">
        <v>0</v>
      </c>
      <c r="G74" s="44">
        <f t="shared" si="2"/>
        <v>0</v>
      </c>
      <c r="H74" s="44">
        <f t="shared" si="3"/>
        <v>0</v>
      </c>
      <c r="I74" s="78"/>
    </row>
    <row r="75" spans="1:9" s="114" customFormat="1" ht="51.75" customHeight="1">
      <c r="A75" s="217" t="s">
        <v>92</v>
      </c>
      <c r="B75" s="135" t="s">
        <v>386</v>
      </c>
      <c r="C75" s="131" t="s">
        <v>387</v>
      </c>
      <c r="D75" s="199">
        <v>409</v>
      </c>
      <c r="E75" s="199">
        <v>0</v>
      </c>
      <c r="F75" s="199">
        <v>0</v>
      </c>
      <c r="G75" s="44">
        <f t="shared" si="2"/>
        <v>0</v>
      </c>
      <c r="H75" s="44">
        <v>0</v>
      </c>
      <c r="I75" s="113"/>
    </row>
    <row r="76" spans="1:9" s="79" customFormat="1" ht="48.75" customHeight="1">
      <c r="A76" s="217" t="s">
        <v>92</v>
      </c>
      <c r="B76" s="135" t="s">
        <v>347</v>
      </c>
      <c r="C76" s="131" t="s">
        <v>345</v>
      </c>
      <c r="D76" s="199">
        <v>300</v>
      </c>
      <c r="E76" s="199">
        <v>300</v>
      </c>
      <c r="F76" s="199">
        <v>300</v>
      </c>
      <c r="G76" s="44">
        <f t="shared" si="2"/>
        <v>1</v>
      </c>
      <c r="H76" s="44">
        <f t="shared" si="3"/>
        <v>1</v>
      </c>
      <c r="I76" s="78"/>
    </row>
    <row r="77" spans="1:9" s="79" customFormat="1" ht="38.25" customHeight="1">
      <c r="A77" s="217" t="s">
        <v>92</v>
      </c>
      <c r="B77" s="135" t="s">
        <v>382</v>
      </c>
      <c r="C77" s="131" t="s">
        <v>381</v>
      </c>
      <c r="D77" s="199">
        <v>16.5</v>
      </c>
      <c r="E77" s="199">
        <v>16.5</v>
      </c>
      <c r="F77" s="199">
        <v>0</v>
      </c>
      <c r="G77" s="44">
        <f t="shared" si="2"/>
        <v>0</v>
      </c>
      <c r="H77" s="44">
        <f t="shared" si="3"/>
        <v>0</v>
      </c>
      <c r="I77" s="78"/>
    </row>
    <row r="78" spans="1:9" ht="21" customHeight="1">
      <c r="A78" s="152" t="s">
        <v>93</v>
      </c>
      <c r="B78" s="141" t="s">
        <v>53</v>
      </c>
      <c r="C78" s="26"/>
      <c r="D78" s="196">
        <f>D79+D81+D89</f>
        <v>30386.8</v>
      </c>
      <c r="E78" s="196">
        <f>E79+E81+E89</f>
        <v>30988.3</v>
      </c>
      <c r="F78" s="196">
        <f>F79+F81+F89</f>
        <v>27405.3</v>
      </c>
      <c r="G78" s="44">
        <f t="shared" si="2"/>
        <v>0.9018817381231324</v>
      </c>
      <c r="H78" s="44">
        <f t="shared" si="3"/>
        <v>0.8843757159960373</v>
      </c>
      <c r="I78" s="39"/>
    </row>
    <row r="79" spans="1:9" ht="18.75" customHeight="1" hidden="1">
      <c r="A79" s="216" t="s">
        <v>94</v>
      </c>
      <c r="B79" s="141" t="s">
        <v>54</v>
      </c>
      <c r="C79" s="26"/>
      <c r="D79" s="195">
        <f>D80</f>
        <v>0</v>
      </c>
      <c r="E79" s="195">
        <f>E80</f>
        <v>135</v>
      </c>
      <c r="F79" s="195">
        <v>0</v>
      </c>
      <c r="G79" s="44" t="e">
        <f t="shared" si="2"/>
        <v>#DIV/0!</v>
      </c>
      <c r="H79" s="44">
        <f t="shared" si="3"/>
        <v>0</v>
      </c>
      <c r="I79" s="39"/>
    </row>
    <row r="80" spans="1:9" ht="18.75" customHeight="1" hidden="1">
      <c r="A80" s="216"/>
      <c r="B80" s="143" t="s">
        <v>227</v>
      </c>
      <c r="C80" s="32" t="s">
        <v>260</v>
      </c>
      <c r="D80" s="195">
        <v>0</v>
      </c>
      <c r="E80" s="195">
        <v>135</v>
      </c>
      <c r="F80" s="195">
        <v>0</v>
      </c>
      <c r="G80" s="44" t="e">
        <f t="shared" si="2"/>
        <v>#DIV/0!</v>
      </c>
      <c r="H80" s="44">
        <f t="shared" si="3"/>
        <v>0</v>
      </c>
      <c r="I80" s="39"/>
    </row>
    <row r="81" spans="1:9" ht="15">
      <c r="A81" s="152" t="s">
        <v>95</v>
      </c>
      <c r="B81" s="141" t="s">
        <v>56</v>
      </c>
      <c r="C81" s="26"/>
      <c r="D81" s="196">
        <f>D82</f>
        <v>13210.8</v>
      </c>
      <c r="E81" s="196">
        <f>E82</f>
        <v>11066.3</v>
      </c>
      <c r="F81" s="196">
        <f>F82</f>
        <v>10229.3</v>
      </c>
      <c r="G81" s="44">
        <f t="shared" si="2"/>
        <v>0.7743134405183637</v>
      </c>
      <c r="H81" s="44">
        <f t="shared" si="3"/>
        <v>0.9243649638994063</v>
      </c>
      <c r="I81" s="39"/>
    </row>
    <row r="82" spans="1:9" s="65" customFormat="1" ht="31.5" customHeight="1">
      <c r="A82" s="217"/>
      <c r="B82" s="209" t="s">
        <v>388</v>
      </c>
      <c r="C82" s="136" t="s">
        <v>1</v>
      </c>
      <c r="D82" s="197">
        <f>D83+D84+D85+D88</f>
        <v>13210.8</v>
      </c>
      <c r="E82" s="197">
        <f>E83+E84+E85+E88</f>
        <v>11066.3</v>
      </c>
      <c r="F82" s="197">
        <f>F83+F84+F85+F88</f>
        <v>10229.3</v>
      </c>
      <c r="G82" s="44">
        <f t="shared" si="2"/>
        <v>0.7743134405183637</v>
      </c>
      <c r="H82" s="44">
        <f t="shared" si="3"/>
        <v>0.9243649638994063</v>
      </c>
      <c r="I82" s="73"/>
    </row>
    <row r="83" spans="1:9" s="65" customFormat="1" ht="32.25" customHeight="1">
      <c r="A83" s="217"/>
      <c r="B83" s="210" t="s">
        <v>389</v>
      </c>
      <c r="C83" s="136" t="s">
        <v>0</v>
      </c>
      <c r="D83" s="197">
        <v>2631.6</v>
      </c>
      <c r="E83" s="197">
        <v>1631.6</v>
      </c>
      <c r="F83" s="197">
        <v>2631.5</v>
      </c>
      <c r="G83" s="44">
        <f t="shared" si="2"/>
        <v>0.9999620003039976</v>
      </c>
      <c r="H83" s="44">
        <f t="shared" si="3"/>
        <v>1.6128340279480267</v>
      </c>
      <c r="I83" s="73"/>
    </row>
    <row r="84" spans="1:9" s="65" customFormat="1" ht="30" customHeight="1">
      <c r="A84" s="217"/>
      <c r="B84" s="211" t="s">
        <v>411</v>
      </c>
      <c r="C84" s="136" t="s">
        <v>2</v>
      </c>
      <c r="D84" s="197">
        <v>2680.9</v>
      </c>
      <c r="E84" s="197">
        <v>595.9</v>
      </c>
      <c r="F84" s="197">
        <v>588.8</v>
      </c>
      <c r="G84" s="44">
        <f t="shared" si="2"/>
        <v>0.21962773695400795</v>
      </c>
      <c r="H84" s="44">
        <f t="shared" si="3"/>
        <v>0.9880852492028863</v>
      </c>
      <c r="I84" s="73"/>
    </row>
    <row r="85" spans="1:9" s="65" customFormat="1" ht="49.5" customHeight="1">
      <c r="A85" s="217"/>
      <c r="B85" s="209" t="s">
        <v>229</v>
      </c>
      <c r="C85" s="136" t="s">
        <v>3</v>
      </c>
      <c r="D85" s="197">
        <v>7815.3</v>
      </c>
      <c r="E85" s="197">
        <f>E86+E87</f>
        <v>8755.8</v>
      </c>
      <c r="F85" s="197">
        <f>F86+F87</f>
        <v>6926.099999999999</v>
      </c>
      <c r="G85" s="44">
        <f t="shared" si="2"/>
        <v>0.8862231776131434</v>
      </c>
      <c r="H85" s="44">
        <f t="shared" si="3"/>
        <v>0.7910299458644555</v>
      </c>
      <c r="I85" s="73"/>
    </row>
    <row r="86" spans="1:9" s="65" customFormat="1" ht="30.75" customHeight="1">
      <c r="A86" s="217"/>
      <c r="B86" s="211" t="s">
        <v>391</v>
      </c>
      <c r="C86" s="136"/>
      <c r="D86" s="197">
        <v>2085</v>
      </c>
      <c r="E86" s="197">
        <v>2085</v>
      </c>
      <c r="F86" s="197">
        <v>2042.2</v>
      </c>
      <c r="G86" s="44">
        <f t="shared" si="2"/>
        <v>0.9794724220623502</v>
      </c>
      <c r="H86" s="44">
        <f t="shared" si="3"/>
        <v>0.9794724220623502</v>
      </c>
      <c r="I86" s="73"/>
    </row>
    <row r="87" spans="1:9" s="65" customFormat="1" ht="21" customHeight="1">
      <c r="A87" s="217"/>
      <c r="B87" s="211" t="s">
        <v>392</v>
      </c>
      <c r="C87" s="136"/>
      <c r="D87" s="197">
        <v>5730.3</v>
      </c>
      <c r="E87" s="197">
        <v>6670.8</v>
      </c>
      <c r="F87" s="197">
        <v>4883.9</v>
      </c>
      <c r="G87" s="44">
        <f t="shared" si="2"/>
        <v>0.8522939462157303</v>
      </c>
      <c r="H87" s="44">
        <f t="shared" si="3"/>
        <v>0.7321310787311865</v>
      </c>
      <c r="I87" s="73"/>
    </row>
    <row r="88" spans="1:9" s="65" customFormat="1" ht="47.25" customHeight="1">
      <c r="A88" s="217"/>
      <c r="B88" s="209" t="s">
        <v>393</v>
      </c>
      <c r="C88" s="136"/>
      <c r="D88" s="197">
        <v>83</v>
      </c>
      <c r="E88" s="197">
        <v>83</v>
      </c>
      <c r="F88" s="197">
        <v>82.9</v>
      </c>
      <c r="G88" s="44">
        <f t="shared" si="2"/>
        <v>0.9987951807228916</v>
      </c>
      <c r="H88" s="44">
        <f t="shared" si="3"/>
        <v>0.9987951807228916</v>
      </c>
      <c r="I88" s="73"/>
    </row>
    <row r="89" spans="1:9" ht="74.25" customHeight="1">
      <c r="A89" s="216" t="s">
        <v>57</v>
      </c>
      <c r="B89" s="212" t="s">
        <v>230</v>
      </c>
      <c r="C89" s="138"/>
      <c r="D89" s="195">
        <f>D90+D91+D92</f>
        <v>17176</v>
      </c>
      <c r="E89" s="195">
        <f>E90+E91+E92</f>
        <v>19787</v>
      </c>
      <c r="F89" s="195">
        <f>F90+F91+F92</f>
        <v>17176</v>
      </c>
      <c r="G89" s="44">
        <f t="shared" si="2"/>
        <v>1</v>
      </c>
      <c r="H89" s="44">
        <f t="shared" si="3"/>
        <v>0.8680446757972407</v>
      </c>
      <c r="I89" s="39"/>
    </row>
    <row r="90" spans="1:9" s="65" customFormat="1" ht="33" customHeight="1">
      <c r="A90" s="217"/>
      <c r="B90" s="211" t="s">
        <v>231</v>
      </c>
      <c r="C90" s="136" t="s">
        <v>232</v>
      </c>
      <c r="D90" s="197">
        <v>6804.3</v>
      </c>
      <c r="E90" s="197">
        <v>6575.2</v>
      </c>
      <c r="F90" s="197">
        <v>6804.3</v>
      </c>
      <c r="G90" s="44">
        <f t="shared" si="2"/>
        <v>1</v>
      </c>
      <c r="H90" s="44">
        <f t="shared" si="3"/>
        <v>1.034843046599343</v>
      </c>
      <c r="I90" s="73"/>
    </row>
    <row r="91" spans="1:9" s="65" customFormat="1" ht="30.75" customHeight="1">
      <c r="A91" s="217"/>
      <c r="B91" s="211" t="s">
        <v>233</v>
      </c>
      <c r="C91" s="136" t="s">
        <v>234</v>
      </c>
      <c r="D91" s="197">
        <v>8776.8</v>
      </c>
      <c r="E91" s="197">
        <v>8676.8</v>
      </c>
      <c r="F91" s="197">
        <v>8776.8</v>
      </c>
      <c r="G91" s="44">
        <f t="shared" si="2"/>
        <v>1</v>
      </c>
      <c r="H91" s="44">
        <f t="shared" si="3"/>
        <v>1.0115249861700166</v>
      </c>
      <c r="I91" s="73"/>
    </row>
    <row r="92" spans="1:9" s="65" customFormat="1" ht="33.75" customHeight="1">
      <c r="A92" s="217"/>
      <c r="B92" s="211" t="s">
        <v>362</v>
      </c>
      <c r="C92" s="136" t="s">
        <v>235</v>
      </c>
      <c r="D92" s="197">
        <f>D93+D94+D95+D96+D97+D98+D99+D100</f>
        <v>1594.9</v>
      </c>
      <c r="E92" s="197">
        <f>E93+E94+E95+E96+E97+E98+E99+E100</f>
        <v>4535</v>
      </c>
      <c r="F92" s="197">
        <f>F93+F94+F95+F96+F97+F98+F99+F100</f>
        <v>1594.9</v>
      </c>
      <c r="G92" s="44">
        <f t="shared" si="2"/>
        <v>1</v>
      </c>
      <c r="H92" s="44">
        <f t="shared" si="3"/>
        <v>0.3516868798235943</v>
      </c>
      <c r="I92" s="73"/>
    </row>
    <row r="93" spans="1:9" s="65" customFormat="1" ht="15.75" customHeight="1" hidden="1">
      <c r="A93" s="217"/>
      <c r="B93" s="211" t="s">
        <v>364</v>
      </c>
      <c r="C93" s="136" t="s">
        <v>363</v>
      </c>
      <c r="D93" s="197">
        <v>0</v>
      </c>
      <c r="E93" s="197">
        <v>50</v>
      </c>
      <c r="F93" s="197"/>
      <c r="G93" s="44" t="e">
        <f t="shared" si="2"/>
        <v>#DIV/0!</v>
      </c>
      <c r="H93" s="44">
        <f t="shared" si="3"/>
        <v>0</v>
      </c>
      <c r="I93" s="73"/>
    </row>
    <row r="94" spans="1:9" s="65" customFormat="1" ht="20.25" customHeight="1">
      <c r="A94" s="217"/>
      <c r="B94" s="211" t="s">
        <v>371</v>
      </c>
      <c r="C94" s="136" t="s">
        <v>365</v>
      </c>
      <c r="D94" s="197">
        <v>130.4</v>
      </c>
      <c r="E94" s="197">
        <v>210</v>
      </c>
      <c r="F94" s="197">
        <v>130.4</v>
      </c>
      <c r="G94" s="44">
        <f t="shared" si="2"/>
        <v>1</v>
      </c>
      <c r="H94" s="44">
        <f t="shared" si="3"/>
        <v>0.620952380952381</v>
      </c>
      <c r="I94" s="73"/>
    </row>
    <row r="95" spans="1:9" s="65" customFormat="1" ht="21" customHeight="1" hidden="1">
      <c r="A95" s="217"/>
      <c r="B95" s="211" t="s">
        <v>11</v>
      </c>
      <c r="C95" s="136" t="s">
        <v>10</v>
      </c>
      <c r="D95" s="197">
        <v>0</v>
      </c>
      <c r="E95" s="197">
        <v>350</v>
      </c>
      <c r="F95" s="197"/>
      <c r="G95" s="44" t="e">
        <f t="shared" si="2"/>
        <v>#DIV/0!</v>
      </c>
      <c r="H95" s="44">
        <f t="shared" si="3"/>
        <v>0</v>
      </c>
      <c r="I95" s="73"/>
    </row>
    <row r="96" spans="1:9" s="65" customFormat="1" ht="25.5" customHeight="1">
      <c r="A96" s="217"/>
      <c r="B96" s="211" t="s">
        <v>372</v>
      </c>
      <c r="C96" s="136" t="s">
        <v>366</v>
      </c>
      <c r="D96" s="197">
        <v>1314.5</v>
      </c>
      <c r="E96" s="197">
        <v>2900</v>
      </c>
      <c r="F96" s="197">
        <v>1314.5</v>
      </c>
      <c r="G96" s="44">
        <f t="shared" si="2"/>
        <v>1</v>
      </c>
      <c r="H96" s="44">
        <f t="shared" si="3"/>
        <v>0.45327586206896553</v>
      </c>
      <c r="I96" s="73"/>
    </row>
    <row r="97" spans="1:9" s="65" customFormat="1" ht="21" customHeight="1" hidden="1">
      <c r="A97" s="217"/>
      <c r="B97" s="211" t="s">
        <v>373</v>
      </c>
      <c r="C97" s="136" t="s">
        <v>367</v>
      </c>
      <c r="D97" s="197">
        <v>0</v>
      </c>
      <c r="E97" s="197">
        <v>377</v>
      </c>
      <c r="F97" s="197"/>
      <c r="G97" s="44" t="e">
        <f t="shared" si="2"/>
        <v>#DIV/0!</v>
      </c>
      <c r="H97" s="44">
        <f t="shared" si="3"/>
        <v>0</v>
      </c>
      <c r="I97" s="73"/>
    </row>
    <row r="98" spans="1:9" s="65" customFormat="1" ht="25.5" customHeight="1">
      <c r="A98" s="217"/>
      <c r="B98" s="211" t="s">
        <v>374</v>
      </c>
      <c r="C98" s="136" t="s">
        <v>368</v>
      </c>
      <c r="D98" s="197">
        <v>100</v>
      </c>
      <c r="E98" s="197">
        <v>100</v>
      </c>
      <c r="F98" s="197">
        <v>100</v>
      </c>
      <c r="G98" s="44">
        <f t="shared" si="2"/>
        <v>1</v>
      </c>
      <c r="H98" s="44">
        <f t="shared" si="3"/>
        <v>1</v>
      </c>
      <c r="I98" s="73"/>
    </row>
    <row r="99" spans="1:9" s="65" customFormat="1" ht="25.5" customHeight="1" hidden="1">
      <c r="A99" s="217"/>
      <c r="B99" s="211" t="s">
        <v>375</v>
      </c>
      <c r="C99" s="136" t="s">
        <v>369</v>
      </c>
      <c r="D99" s="197">
        <v>0</v>
      </c>
      <c r="E99" s="197">
        <v>448</v>
      </c>
      <c r="F99" s="197"/>
      <c r="G99" s="44" t="e">
        <f t="shared" si="2"/>
        <v>#DIV/0!</v>
      </c>
      <c r="H99" s="44">
        <f t="shared" si="3"/>
        <v>0</v>
      </c>
      <c r="I99" s="73"/>
    </row>
    <row r="100" spans="1:9" s="65" customFormat="1" ht="29.25" customHeight="1">
      <c r="A100" s="217"/>
      <c r="B100" s="211" t="s">
        <v>376</v>
      </c>
      <c r="C100" s="136" t="s">
        <v>370</v>
      </c>
      <c r="D100" s="197">
        <v>50</v>
      </c>
      <c r="E100" s="197">
        <v>100</v>
      </c>
      <c r="F100" s="197">
        <v>50</v>
      </c>
      <c r="G100" s="44">
        <f t="shared" si="2"/>
        <v>1</v>
      </c>
      <c r="H100" s="44">
        <f t="shared" si="3"/>
        <v>0.5</v>
      </c>
      <c r="I100" s="73"/>
    </row>
    <row r="101" spans="1:9" ht="21.75" customHeight="1">
      <c r="A101" s="152" t="s">
        <v>59</v>
      </c>
      <c r="B101" s="141" t="s">
        <v>60</v>
      </c>
      <c r="C101" s="26"/>
      <c r="D101" s="196">
        <f>D102+D105+D106+D108</f>
        <v>580096.8</v>
      </c>
      <c r="E101" s="196">
        <f>E102+E105+E106+E108</f>
        <v>422122.7</v>
      </c>
      <c r="F101" s="200">
        <f>F102+F105+F106+F108</f>
        <v>461678.30000000005</v>
      </c>
      <c r="G101" s="44">
        <f t="shared" si="2"/>
        <v>0.7958642419678923</v>
      </c>
      <c r="H101" s="44">
        <f t="shared" si="3"/>
        <v>1.0937064033751325</v>
      </c>
      <c r="I101" s="39"/>
    </row>
    <row r="102" spans="1:9" ht="19.5" customHeight="1">
      <c r="A102" s="216" t="s">
        <v>61</v>
      </c>
      <c r="B102" s="143" t="s">
        <v>185</v>
      </c>
      <c r="C102" s="32" t="s">
        <v>61</v>
      </c>
      <c r="D102" s="195">
        <v>257343.5</v>
      </c>
      <c r="E102" s="195">
        <v>163242.7</v>
      </c>
      <c r="F102" s="195">
        <v>183566.3</v>
      </c>
      <c r="G102" s="44">
        <f t="shared" si="2"/>
        <v>0.7133123626592472</v>
      </c>
      <c r="H102" s="44">
        <f t="shared" si="3"/>
        <v>1.1244992884827314</v>
      </c>
      <c r="I102" s="39"/>
    </row>
    <row r="103" spans="1:9" s="65" customFormat="1" ht="45.75" customHeight="1">
      <c r="A103" s="217"/>
      <c r="B103" s="135" t="s">
        <v>252</v>
      </c>
      <c r="C103" s="122" t="s">
        <v>377</v>
      </c>
      <c r="D103" s="197">
        <v>35420</v>
      </c>
      <c r="E103" s="197">
        <v>27436.6</v>
      </c>
      <c r="F103" s="197">
        <v>24170.3</v>
      </c>
      <c r="G103" s="44">
        <f t="shared" si="2"/>
        <v>0.682391304347826</v>
      </c>
      <c r="H103" s="44">
        <f t="shared" si="3"/>
        <v>0.8809509924699125</v>
      </c>
      <c r="I103" s="73"/>
    </row>
    <row r="104" spans="1:9" s="65" customFormat="1" ht="52.5" customHeight="1">
      <c r="A104" s="217"/>
      <c r="B104" s="135" t="s">
        <v>384</v>
      </c>
      <c r="C104" s="122" t="s">
        <v>383</v>
      </c>
      <c r="D104" s="197">
        <v>110624.4</v>
      </c>
      <c r="E104" s="197">
        <v>50000</v>
      </c>
      <c r="F104" s="197">
        <v>63187</v>
      </c>
      <c r="G104" s="44">
        <f t="shared" si="2"/>
        <v>0.5711850188565994</v>
      </c>
      <c r="H104" s="44">
        <f t="shared" si="3"/>
        <v>1.26374</v>
      </c>
      <c r="I104" s="73"/>
    </row>
    <row r="105" spans="1:9" ht="16.5" customHeight="1">
      <c r="A105" s="216" t="s">
        <v>63</v>
      </c>
      <c r="B105" s="143" t="s">
        <v>186</v>
      </c>
      <c r="C105" s="32" t="s">
        <v>63</v>
      </c>
      <c r="D105" s="195">
        <v>291972.9</v>
      </c>
      <c r="E105" s="195">
        <v>232567.8</v>
      </c>
      <c r="F105" s="195">
        <v>251966.6</v>
      </c>
      <c r="G105" s="44">
        <f t="shared" si="2"/>
        <v>0.8629794066504117</v>
      </c>
      <c r="H105" s="44">
        <f t="shared" si="3"/>
        <v>1.083411375091479</v>
      </c>
      <c r="I105" s="39"/>
    </row>
    <row r="106" spans="1:9" ht="15.75" customHeight="1">
      <c r="A106" s="216" t="s">
        <v>65</v>
      </c>
      <c r="B106" s="143" t="s">
        <v>236</v>
      </c>
      <c r="C106" s="32" t="s">
        <v>65</v>
      </c>
      <c r="D106" s="195">
        <v>6132.8</v>
      </c>
      <c r="E106" s="195">
        <v>6708.2</v>
      </c>
      <c r="F106" s="195">
        <v>5013.7</v>
      </c>
      <c r="G106" s="44">
        <f t="shared" si="2"/>
        <v>0.8175221758413774</v>
      </c>
      <c r="H106" s="44">
        <f t="shared" si="3"/>
        <v>0.7473987060612385</v>
      </c>
      <c r="I106" s="39"/>
    </row>
    <row r="107" spans="1:9" s="65" customFormat="1" ht="15" customHeight="1" hidden="1">
      <c r="A107" s="217"/>
      <c r="B107" s="135" t="s">
        <v>385</v>
      </c>
      <c r="C107" s="122" t="s">
        <v>272</v>
      </c>
      <c r="D107" s="197">
        <v>0</v>
      </c>
      <c r="E107" s="197">
        <v>10</v>
      </c>
      <c r="F107" s="197">
        <v>0</v>
      </c>
      <c r="G107" s="44" t="e">
        <f t="shared" si="2"/>
        <v>#DIV/0!</v>
      </c>
      <c r="H107" s="44">
        <v>0</v>
      </c>
      <c r="I107" s="73"/>
    </row>
    <row r="108" spans="1:9" ht="22.5" customHeight="1">
      <c r="A108" s="216" t="s">
        <v>67</v>
      </c>
      <c r="B108" s="143" t="s">
        <v>68</v>
      </c>
      <c r="C108" s="32" t="s">
        <v>67</v>
      </c>
      <c r="D108" s="195">
        <v>24647.6</v>
      </c>
      <c r="E108" s="195">
        <v>19604</v>
      </c>
      <c r="F108" s="195">
        <v>21131.7</v>
      </c>
      <c r="G108" s="44">
        <f t="shared" si="2"/>
        <v>0.8573532514321882</v>
      </c>
      <c r="H108" s="44">
        <f t="shared" si="3"/>
        <v>1.077927973882881</v>
      </c>
      <c r="I108" s="39"/>
    </row>
    <row r="109" spans="1:9" s="65" customFormat="1" ht="15">
      <c r="A109" s="217"/>
      <c r="B109" s="135" t="s">
        <v>69</v>
      </c>
      <c r="C109" s="122"/>
      <c r="D109" s="197">
        <v>535.1</v>
      </c>
      <c r="E109" s="197">
        <v>425.8</v>
      </c>
      <c r="F109" s="197">
        <v>414.1</v>
      </c>
      <c r="G109" s="44">
        <f t="shared" si="2"/>
        <v>0.7738740422350963</v>
      </c>
      <c r="H109" s="44">
        <f t="shared" si="3"/>
        <v>0.9725223109441052</v>
      </c>
      <c r="I109" s="73"/>
    </row>
    <row r="110" spans="1:9" ht="17.25" customHeight="1">
      <c r="A110" s="152" t="s">
        <v>70</v>
      </c>
      <c r="B110" s="141" t="s">
        <v>188</v>
      </c>
      <c r="C110" s="26"/>
      <c r="D110" s="196">
        <f>D111++D112</f>
        <v>74867.2</v>
      </c>
      <c r="E110" s="196">
        <f>E111++E112</f>
        <v>59334.2</v>
      </c>
      <c r="F110" s="196">
        <f>F111++F112</f>
        <v>64305.100000000006</v>
      </c>
      <c r="G110" s="44">
        <f t="shared" si="2"/>
        <v>0.8589221982390153</v>
      </c>
      <c r="H110" s="44">
        <f t="shared" si="3"/>
        <v>1.0837779897597002</v>
      </c>
      <c r="I110" s="39"/>
    </row>
    <row r="111" spans="1:9" ht="18" customHeight="1">
      <c r="A111" s="216" t="s">
        <v>71</v>
      </c>
      <c r="B111" s="143" t="s">
        <v>72</v>
      </c>
      <c r="C111" s="32" t="s">
        <v>71</v>
      </c>
      <c r="D111" s="195">
        <v>70220.2</v>
      </c>
      <c r="E111" s="195">
        <v>55672.2</v>
      </c>
      <c r="F111" s="195">
        <v>60468.8</v>
      </c>
      <c r="G111" s="44">
        <f t="shared" si="2"/>
        <v>0.8611311275103176</v>
      </c>
      <c r="H111" s="44">
        <f t="shared" si="3"/>
        <v>1.0861579028671402</v>
      </c>
      <c r="I111" s="39"/>
    </row>
    <row r="112" spans="1:9" ht="21.75" customHeight="1">
      <c r="A112" s="216" t="s">
        <v>73</v>
      </c>
      <c r="B112" s="143" t="s">
        <v>127</v>
      </c>
      <c r="C112" s="32" t="s">
        <v>73</v>
      </c>
      <c r="D112" s="195">
        <v>4647</v>
      </c>
      <c r="E112" s="195">
        <v>3662</v>
      </c>
      <c r="F112" s="195">
        <v>3836.3</v>
      </c>
      <c r="G112" s="44">
        <f t="shared" si="2"/>
        <v>0.825543361308371</v>
      </c>
      <c r="H112" s="44">
        <f t="shared" si="3"/>
        <v>1.0475969415619881</v>
      </c>
      <c r="I112" s="39"/>
    </row>
    <row r="113" spans="1:9" s="65" customFormat="1" ht="15">
      <c r="A113" s="217"/>
      <c r="B113" s="135" t="s">
        <v>51</v>
      </c>
      <c r="C113" s="122"/>
      <c r="D113" s="197">
        <v>497.6</v>
      </c>
      <c r="E113" s="197">
        <v>474.5</v>
      </c>
      <c r="F113" s="197">
        <v>318.8</v>
      </c>
      <c r="G113" s="44">
        <f t="shared" si="2"/>
        <v>0.6406752411575563</v>
      </c>
      <c r="H113" s="44">
        <f t="shared" si="3"/>
        <v>0.6718651211801897</v>
      </c>
      <c r="I113" s="73"/>
    </row>
    <row r="114" spans="1:9" s="65" customFormat="1" ht="15" hidden="1">
      <c r="A114" s="221" t="s">
        <v>332</v>
      </c>
      <c r="B114" s="213" t="s">
        <v>333</v>
      </c>
      <c r="C114" s="139"/>
      <c r="D114" s="200">
        <f>D115+D116</f>
        <v>0</v>
      </c>
      <c r="E114" s="200">
        <f>E115+E116</f>
        <v>0</v>
      </c>
      <c r="F114" s="200">
        <f>F115+F116</f>
        <v>0</v>
      </c>
      <c r="G114" s="44" t="e">
        <f t="shared" si="2"/>
        <v>#DIV/0!</v>
      </c>
      <c r="H114" s="44" t="e">
        <f t="shared" si="3"/>
        <v>#DIV/0!</v>
      </c>
      <c r="I114" s="73"/>
    </row>
    <row r="115" spans="1:9" s="65" customFormat="1" ht="35.25" customHeight="1" hidden="1">
      <c r="A115" s="217"/>
      <c r="B115" s="135" t="s">
        <v>335</v>
      </c>
      <c r="C115" s="122" t="s">
        <v>334</v>
      </c>
      <c r="D115" s="197">
        <v>0</v>
      </c>
      <c r="E115" s="197">
        <v>0</v>
      </c>
      <c r="F115" s="197">
        <v>0</v>
      </c>
      <c r="G115" s="44" t="e">
        <f t="shared" si="2"/>
        <v>#DIV/0!</v>
      </c>
      <c r="H115" s="44" t="e">
        <f t="shared" si="3"/>
        <v>#DIV/0!</v>
      </c>
      <c r="I115" s="73"/>
    </row>
    <row r="116" spans="1:9" s="65" customFormat="1" ht="42.75" customHeight="1" hidden="1">
      <c r="A116" s="217"/>
      <c r="B116" s="135" t="s">
        <v>336</v>
      </c>
      <c r="C116" s="122" t="s">
        <v>337</v>
      </c>
      <c r="D116" s="197">
        <v>0</v>
      </c>
      <c r="E116" s="197">
        <v>0</v>
      </c>
      <c r="F116" s="197">
        <v>0</v>
      </c>
      <c r="G116" s="44" t="e">
        <f t="shared" si="2"/>
        <v>#DIV/0!</v>
      </c>
      <c r="H116" s="44" t="e">
        <f t="shared" si="3"/>
        <v>#DIV/0!</v>
      </c>
      <c r="I116" s="73"/>
    </row>
    <row r="117" spans="1:9" ht="20.25" customHeight="1">
      <c r="A117" s="152" t="s">
        <v>74</v>
      </c>
      <c r="B117" s="141" t="s">
        <v>75</v>
      </c>
      <c r="C117" s="140"/>
      <c r="D117" s="201">
        <f>D118+D119+D120+D121+D124+D122+D123</f>
        <v>15534.699999999999</v>
      </c>
      <c r="E117" s="201">
        <f>E118+E119+E120+E121+E124+E122+E123</f>
        <v>12959.399999999998</v>
      </c>
      <c r="F117" s="201">
        <f>F118+F119+F120+F121+F124+F122+F123</f>
        <v>12295.199999999999</v>
      </c>
      <c r="G117" s="44">
        <f t="shared" si="2"/>
        <v>0.791466845191732</v>
      </c>
      <c r="H117" s="44">
        <f t="shared" si="3"/>
        <v>0.9487476272049633</v>
      </c>
      <c r="I117" s="39"/>
    </row>
    <row r="118" spans="1:9" ht="25.5" customHeight="1">
      <c r="A118" s="216" t="s">
        <v>76</v>
      </c>
      <c r="B118" s="143" t="s">
        <v>237</v>
      </c>
      <c r="C118" s="128" t="s">
        <v>76</v>
      </c>
      <c r="D118" s="193">
        <v>988.2</v>
      </c>
      <c r="E118" s="193">
        <v>825</v>
      </c>
      <c r="F118" s="193">
        <v>988</v>
      </c>
      <c r="G118" s="44">
        <f t="shared" si="2"/>
        <v>0.9997976118194697</v>
      </c>
      <c r="H118" s="44">
        <f t="shared" si="3"/>
        <v>1.1975757575757575</v>
      </c>
      <c r="I118" s="39"/>
    </row>
    <row r="119" spans="1:9" ht="44.25" customHeight="1">
      <c r="A119" s="216" t="s">
        <v>78</v>
      </c>
      <c r="B119" s="143" t="s">
        <v>238</v>
      </c>
      <c r="C119" s="128" t="s">
        <v>239</v>
      </c>
      <c r="D119" s="193">
        <v>10857.4</v>
      </c>
      <c r="E119" s="193">
        <v>9523.3</v>
      </c>
      <c r="F119" s="193">
        <v>8641.3</v>
      </c>
      <c r="G119" s="44">
        <f t="shared" si="2"/>
        <v>0.795890360491462</v>
      </c>
      <c r="H119" s="44">
        <f t="shared" si="3"/>
        <v>0.9073850450999128</v>
      </c>
      <c r="I119" s="39"/>
    </row>
    <row r="120" spans="1:9" s="86" customFormat="1" ht="60" customHeight="1">
      <c r="A120" s="216" t="s">
        <v>78</v>
      </c>
      <c r="B120" s="143" t="s">
        <v>240</v>
      </c>
      <c r="C120" s="32" t="s">
        <v>241</v>
      </c>
      <c r="D120" s="195">
        <v>79</v>
      </c>
      <c r="E120" s="195">
        <v>134.3</v>
      </c>
      <c r="F120" s="195">
        <v>69.9</v>
      </c>
      <c r="G120" s="44">
        <f t="shared" si="2"/>
        <v>0.8848101265822785</v>
      </c>
      <c r="H120" s="44">
        <f t="shared" si="3"/>
        <v>0.5204765450483991</v>
      </c>
      <c r="I120" s="39"/>
    </row>
    <row r="121" spans="1:9" s="86" customFormat="1" ht="35.25" customHeight="1">
      <c r="A121" s="216" t="s">
        <v>78</v>
      </c>
      <c r="B121" s="143" t="s">
        <v>242</v>
      </c>
      <c r="C121" s="32" t="s">
        <v>243</v>
      </c>
      <c r="D121" s="193">
        <v>50</v>
      </c>
      <c r="E121" s="193">
        <v>16.7</v>
      </c>
      <c r="F121" s="193">
        <v>16.7</v>
      </c>
      <c r="G121" s="44">
        <f t="shared" si="2"/>
        <v>0.33399999999999996</v>
      </c>
      <c r="H121" s="44">
        <f t="shared" si="3"/>
        <v>1</v>
      </c>
      <c r="I121" s="39"/>
    </row>
    <row r="122" spans="1:9" s="86" customFormat="1" ht="21.75" customHeight="1">
      <c r="A122" s="216" t="s">
        <v>78</v>
      </c>
      <c r="B122" s="143" t="s">
        <v>5</v>
      </c>
      <c r="C122" s="32" t="s">
        <v>4</v>
      </c>
      <c r="D122" s="193">
        <v>168.3</v>
      </c>
      <c r="E122" s="193">
        <v>168.3</v>
      </c>
      <c r="F122" s="193">
        <v>88.9</v>
      </c>
      <c r="G122" s="44">
        <f t="shared" si="2"/>
        <v>0.5282234105763518</v>
      </c>
      <c r="H122" s="44">
        <f t="shared" si="3"/>
        <v>0.5282234105763518</v>
      </c>
      <c r="I122" s="39"/>
    </row>
    <row r="123" spans="1:9" s="86" customFormat="1" ht="18.75" customHeight="1">
      <c r="A123" s="216" t="s">
        <v>78</v>
      </c>
      <c r="B123" s="143" t="s">
        <v>6</v>
      </c>
      <c r="C123" s="32" t="s">
        <v>7</v>
      </c>
      <c r="D123" s="193">
        <v>312.9</v>
      </c>
      <c r="E123" s="193">
        <v>312.9</v>
      </c>
      <c r="F123" s="193">
        <v>168.5</v>
      </c>
      <c r="G123" s="44">
        <f t="shared" si="2"/>
        <v>0.5385107062959412</v>
      </c>
      <c r="H123" s="44">
        <f t="shared" si="3"/>
        <v>0.5385107062959412</v>
      </c>
      <c r="I123" s="39"/>
    </row>
    <row r="124" spans="1:9" ht="45" customHeight="1">
      <c r="A124" s="216" t="s">
        <v>79</v>
      </c>
      <c r="B124" s="143" t="s">
        <v>134</v>
      </c>
      <c r="C124" s="32" t="s">
        <v>244</v>
      </c>
      <c r="D124" s="195">
        <v>3078.9</v>
      </c>
      <c r="E124" s="195">
        <v>1978.9</v>
      </c>
      <c r="F124" s="195">
        <v>2321.9</v>
      </c>
      <c r="G124" s="44">
        <f t="shared" si="2"/>
        <v>0.7541329695670532</v>
      </c>
      <c r="H124" s="44">
        <f t="shared" si="3"/>
        <v>1.1733286169083834</v>
      </c>
      <c r="I124" s="39"/>
    </row>
    <row r="125" spans="1:9" ht="23.25" customHeight="1">
      <c r="A125" s="152" t="s">
        <v>80</v>
      </c>
      <c r="B125" s="141" t="s">
        <v>163</v>
      </c>
      <c r="C125" s="26"/>
      <c r="D125" s="196">
        <f>D126+D127</f>
        <v>16409.7</v>
      </c>
      <c r="E125" s="196">
        <f>E126+E127</f>
        <v>16417.3</v>
      </c>
      <c r="F125" s="196">
        <f>F126+F127</f>
        <v>16381.199999999999</v>
      </c>
      <c r="G125" s="44">
        <f t="shared" si="2"/>
        <v>0.9982632223623831</v>
      </c>
      <c r="H125" s="44">
        <f t="shared" si="3"/>
        <v>0.997801100059084</v>
      </c>
      <c r="I125" s="39"/>
    </row>
    <row r="126" spans="1:9" ht="23.25" customHeight="1">
      <c r="A126" s="216" t="s">
        <v>81</v>
      </c>
      <c r="B126" s="143" t="s">
        <v>164</v>
      </c>
      <c r="C126" s="32" t="s">
        <v>81</v>
      </c>
      <c r="D126" s="195">
        <v>15632.3</v>
      </c>
      <c r="E126" s="195">
        <v>15633.3</v>
      </c>
      <c r="F126" s="195">
        <v>15632.3</v>
      </c>
      <c r="G126" s="44">
        <f aca="true" t="shared" si="4" ref="G126:G138">F126/D126</f>
        <v>1</v>
      </c>
      <c r="H126" s="44">
        <f t="shared" si="3"/>
        <v>0.9999360339787505</v>
      </c>
      <c r="I126" s="39"/>
    </row>
    <row r="127" spans="1:9" ht="26.25" customHeight="1">
      <c r="A127" s="216" t="s">
        <v>165</v>
      </c>
      <c r="B127" s="143" t="s">
        <v>166</v>
      </c>
      <c r="C127" s="32" t="s">
        <v>165</v>
      </c>
      <c r="D127" s="195">
        <v>777.4</v>
      </c>
      <c r="E127" s="195">
        <v>784</v>
      </c>
      <c r="F127" s="195">
        <v>748.9</v>
      </c>
      <c r="G127" s="44">
        <f t="shared" si="4"/>
        <v>0.9633393362490352</v>
      </c>
      <c r="H127" s="44">
        <f aca="true" t="shared" si="5" ref="H127:H138">F127/E127</f>
        <v>0.9552295918367346</v>
      </c>
      <c r="I127" s="39"/>
    </row>
    <row r="128" spans="1:9" ht="18.75" customHeight="1">
      <c r="A128" s="216"/>
      <c r="B128" s="135" t="s">
        <v>51</v>
      </c>
      <c r="C128" s="32"/>
      <c r="D128" s="195">
        <v>63.4</v>
      </c>
      <c r="E128" s="195">
        <v>170</v>
      </c>
      <c r="F128" s="195">
        <v>63.4</v>
      </c>
      <c r="G128" s="44">
        <f t="shared" si="4"/>
        <v>1</v>
      </c>
      <c r="H128" s="44">
        <f t="shared" si="5"/>
        <v>0.3729411764705882</v>
      </c>
      <c r="I128" s="39"/>
    </row>
    <row r="129" spans="1:9" ht="20.25" customHeight="1">
      <c r="A129" s="152" t="s">
        <v>167</v>
      </c>
      <c r="B129" s="141" t="s">
        <v>168</v>
      </c>
      <c r="C129" s="26"/>
      <c r="D129" s="196">
        <f>D130</f>
        <v>277.7</v>
      </c>
      <c r="E129" s="196">
        <f>E130</f>
        <v>199.5</v>
      </c>
      <c r="F129" s="196">
        <f>F130</f>
        <v>268.6</v>
      </c>
      <c r="G129" s="44">
        <f t="shared" si="4"/>
        <v>0.9672308246308968</v>
      </c>
      <c r="H129" s="44">
        <f t="shared" si="5"/>
        <v>1.3463659147869675</v>
      </c>
      <c r="I129" s="39"/>
    </row>
    <row r="130" spans="1:9" ht="17.25" customHeight="1">
      <c r="A130" s="216" t="s">
        <v>169</v>
      </c>
      <c r="B130" s="143" t="s">
        <v>170</v>
      </c>
      <c r="C130" s="32" t="s">
        <v>169</v>
      </c>
      <c r="D130" s="195">
        <v>277.7</v>
      </c>
      <c r="E130" s="195">
        <v>199.5</v>
      </c>
      <c r="F130" s="195">
        <v>268.6</v>
      </c>
      <c r="G130" s="44">
        <f t="shared" si="4"/>
        <v>0.9672308246308968</v>
      </c>
      <c r="H130" s="44">
        <f t="shared" si="5"/>
        <v>1.3463659147869675</v>
      </c>
      <c r="I130" s="39"/>
    </row>
    <row r="131" spans="1:9" ht="39.75" customHeight="1">
      <c r="A131" s="152" t="s">
        <v>171</v>
      </c>
      <c r="B131" s="141" t="s">
        <v>172</v>
      </c>
      <c r="C131" s="26"/>
      <c r="D131" s="196">
        <f>D132</f>
        <v>641</v>
      </c>
      <c r="E131" s="196">
        <f>E132</f>
        <v>491</v>
      </c>
      <c r="F131" s="196">
        <f>F132</f>
        <v>472.5</v>
      </c>
      <c r="G131" s="44">
        <f t="shared" si="4"/>
        <v>0.7371294851794071</v>
      </c>
      <c r="H131" s="44">
        <f t="shared" si="5"/>
        <v>0.9623217922606925</v>
      </c>
      <c r="I131" s="39"/>
    </row>
    <row r="132" spans="1:9" ht="26.25" customHeight="1">
      <c r="A132" s="216" t="s">
        <v>174</v>
      </c>
      <c r="B132" s="143" t="s">
        <v>245</v>
      </c>
      <c r="C132" s="32" t="s">
        <v>174</v>
      </c>
      <c r="D132" s="195">
        <v>641</v>
      </c>
      <c r="E132" s="195">
        <v>491</v>
      </c>
      <c r="F132" s="195">
        <v>472.5</v>
      </c>
      <c r="G132" s="44">
        <f t="shared" si="4"/>
        <v>0.7371294851794071</v>
      </c>
      <c r="H132" s="44">
        <f t="shared" si="5"/>
        <v>0.9623217922606925</v>
      </c>
      <c r="I132" s="39"/>
    </row>
    <row r="133" spans="1:9" ht="19.5" customHeight="1">
      <c r="A133" s="152" t="s">
        <v>175</v>
      </c>
      <c r="B133" s="141" t="s">
        <v>178</v>
      </c>
      <c r="C133" s="26"/>
      <c r="D133" s="196">
        <f>D134+D136+D135</f>
        <v>19764</v>
      </c>
      <c r="E133" s="196">
        <f>E134+E136+E135</f>
        <v>14736.3</v>
      </c>
      <c r="F133" s="196">
        <f>F134+F136+F135</f>
        <v>18025.8</v>
      </c>
      <c r="G133" s="44">
        <f t="shared" si="4"/>
        <v>0.9120522161505767</v>
      </c>
      <c r="H133" s="44">
        <f t="shared" si="5"/>
        <v>1.2232242828932636</v>
      </c>
      <c r="I133" s="39"/>
    </row>
    <row r="134" spans="1:9" ht="36" customHeight="1">
      <c r="A134" s="216" t="s">
        <v>176</v>
      </c>
      <c r="B134" s="143" t="s">
        <v>246</v>
      </c>
      <c r="C134" s="32" t="s">
        <v>250</v>
      </c>
      <c r="D134" s="195">
        <v>1969</v>
      </c>
      <c r="E134" s="195">
        <v>1476.8</v>
      </c>
      <c r="F134" s="195">
        <v>1805.1</v>
      </c>
      <c r="G134" s="44">
        <f t="shared" si="4"/>
        <v>0.9167597765363128</v>
      </c>
      <c r="H134" s="44">
        <f t="shared" si="5"/>
        <v>1.2223049837486457</v>
      </c>
      <c r="I134" s="39"/>
    </row>
    <row r="135" spans="1:9" ht="38.25" customHeight="1">
      <c r="A135" s="216" t="s">
        <v>176</v>
      </c>
      <c r="B135" s="143" t="s">
        <v>248</v>
      </c>
      <c r="C135" s="32" t="s">
        <v>249</v>
      </c>
      <c r="D135" s="195">
        <v>1918.9</v>
      </c>
      <c r="E135" s="195">
        <v>1915.9</v>
      </c>
      <c r="F135" s="195">
        <v>584.2</v>
      </c>
      <c r="G135" s="44">
        <f t="shared" si="4"/>
        <v>0.30444525509406434</v>
      </c>
      <c r="H135" s="44">
        <f t="shared" si="5"/>
        <v>0.30492196878751504</v>
      </c>
      <c r="I135" s="39"/>
    </row>
    <row r="136" spans="1:9" ht="45" customHeight="1">
      <c r="A136" s="216" t="s">
        <v>177</v>
      </c>
      <c r="B136" s="143" t="s">
        <v>247</v>
      </c>
      <c r="C136" s="32" t="s">
        <v>251</v>
      </c>
      <c r="D136" s="195">
        <v>15876.1</v>
      </c>
      <c r="E136" s="195">
        <v>11343.6</v>
      </c>
      <c r="F136" s="195">
        <v>15636.5</v>
      </c>
      <c r="G136" s="44">
        <f t="shared" si="4"/>
        <v>0.9849081323498844</v>
      </c>
      <c r="H136" s="44">
        <f>F136/E136</f>
        <v>1.3784424697626856</v>
      </c>
      <c r="I136" s="39"/>
    </row>
    <row r="137" spans="1:9" ht="26.25" customHeight="1">
      <c r="A137" s="152"/>
      <c r="B137" s="141" t="s">
        <v>83</v>
      </c>
      <c r="C137" s="140"/>
      <c r="D137" s="201">
        <f>D39+D54+D56+D61+D78+D101+D110+D117+D125+D129+D131+D133+D114</f>
        <v>855016.5999999999</v>
      </c>
      <c r="E137" s="201">
        <f>E39+E54+E56+E61+E78+E101+E110+E117+E125+E129+E131+E133+E114</f>
        <v>661421.1000000001</v>
      </c>
      <c r="F137" s="201">
        <f>F39+F54+F56+F61+F78+F101+F110+F117+F125+F129+F131+F133+F114</f>
        <v>699037.3999999999</v>
      </c>
      <c r="G137" s="44">
        <f t="shared" si="4"/>
        <v>0.8175717290167233</v>
      </c>
      <c r="H137" s="44">
        <f t="shared" si="5"/>
        <v>1.0568719383158471</v>
      </c>
      <c r="I137" s="39"/>
    </row>
    <row r="138" spans="1:9" ht="19.5" customHeight="1">
      <c r="A138" s="215"/>
      <c r="B138" s="143" t="s">
        <v>98</v>
      </c>
      <c r="C138" s="32"/>
      <c r="D138" s="202">
        <f>D133+D55</f>
        <v>20615.4</v>
      </c>
      <c r="E138" s="202">
        <f>E133+E55</f>
        <v>15374.9</v>
      </c>
      <c r="F138" s="202">
        <f>F133+F55</f>
        <v>18877.2</v>
      </c>
      <c r="G138" s="44">
        <f t="shared" si="4"/>
        <v>0.915684391280305</v>
      </c>
      <c r="H138" s="44">
        <f t="shared" si="5"/>
        <v>1.2277933515014732</v>
      </c>
      <c r="I138" s="39"/>
    </row>
    <row r="139" spans="4:7" ht="14.25">
      <c r="D139" s="203"/>
      <c r="E139" s="203"/>
      <c r="F139" s="203"/>
      <c r="G139" s="148"/>
    </row>
    <row r="140" spans="4:7" ht="3" customHeight="1">
      <c r="D140" s="203"/>
      <c r="E140" s="203"/>
      <c r="F140" s="203"/>
      <c r="G140" s="148"/>
    </row>
    <row r="141" spans="2:8" ht="15">
      <c r="B141" s="214" t="s">
        <v>108</v>
      </c>
      <c r="C141" s="12"/>
      <c r="D141" s="203"/>
      <c r="E141" s="203"/>
      <c r="F141" s="203"/>
      <c r="G141" s="148">
        <f>H141</f>
        <v>10826.5</v>
      </c>
      <c r="H141" s="45">
        <v>10826.5</v>
      </c>
    </row>
    <row r="142" spans="2:7" ht="6.75" customHeight="1">
      <c r="B142" s="214"/>
      <c r="C142" s="12"/>
      <c r="D142" s="203"/>
      <c r="E142" s="203"/>
      <c r="F142" s="203"/>
      <c r="G142" s="148"/>
    </row>
    <row r="143" spans="2:7" ht="15">
      <c r="B143" s="214" t="s">
        <v>99</v>
      </c>
      <c r="C143" s="12"/>
      <c r="D143" s="203"/>
      <c r="E143" s="203"/>
      <c r="F143" s="203"/>
      <c r="G143" s="148"/>
    </row>
    <row r="144" spans="2:9" ht="15">
      <c r="B144" s="214" t="s">
        <v>100</v>
      </c>
      <c r="C144" s="12"/>
      <c r="D144" s="203"/>
      <c r="E144" s="203"/>
      <c r="F144" s="203"/>
      <c r="G144" s="148">
        <v>7500</v>
      </c>
      <c r="H144" s="46" t="s">
        <v>354</v>
      </c>
      <c r="I144" s="12"/>
    </row>
    <row r="145" spans="2:7" ht="8.25" customHeight="1">
      <c r="B145" s="214"/>
      <c r="C145" s="12"/>
      <c r="D145" s="203"/>
      <c r="E145" s="203"/>
      <c r="F145" s="203"/>
      <c r="G145" s="148"/>
    </row>
    <row r="146" spans="2:7" ht="15">
      <c r="B146" s="214" t="s">
        <v>101</v>
      </c>
      <c r="C146" s="12"/>
      <c r="D146" s="203"/>
      <c r="E146" s="203"/>
      <c r="F146" s="203"/>
      <c r="G146" s="148"/>
    </row>
    <row r="147" spans="2:9" ht="15">
      <c r="B147" s="214" t="s">
        <v>102</v>
      </c>
      <c r="C147" s="12"/>
      <c r="D147" s="203"/>
      <c r="E147" s="203"/>
      <c r="F147" s="203"/>
      <c r="G147" s="148">
        <v>10000</v>
      </c>
      <c r="H147" s="46" t="s">
        <v>179</v>
      </c>
      <c r="I147" s="12"/>
    </row>
    <row r="148" spans="2:7" ht="5.25" customHeight="1">
      <c r="B148" s="214"/>
      <c r="C148" s="12"/>
      <c r="D148" s="203"/>
      <c r="E148" s="203"/>
      <c r="F148" s="203"/>
      <c r="G148" s="148"/>
    </row>
    <row r="149" spans="2:7" ht="15">
      <c r="B149" s="214" t="s">
        <v>103</v>
      </c>
      <c r="C149" s="12"/>
      <c r="D149" s="203"/>
      <c r="E149" s="203"/>
      <c r="F149" s="203"/>
      <c r="G149" s="148"/>
    </row>
    <row r="150" spans="2:9" ht="15">
      <c r="B150" s="214" t="s">
        <v>104</v>
      </c>
      <c r="C150" s="12"/>
      <c r="D150" s="203"/>
      <c r="E150" s="203"/>
      <c r="F150" s="203"/>
      <c r="G150" s="148">
        <v>16000</v>
      </c>
      <c r="H150" s="110">
        <v>6000</v>
      </c>
      <c r="I150" s="5"/>
    </row>
    <row r="151" spans="2:7" ht="4.5" customHeight="1">
      <c r="B151" s="214"/>
      <c r="C151" s="12"/>
      <c r="D151" s="203"/>
      <c r="E151" s="203"/>
      <c r="F151" s="203"/>
      <c r="G151" s="148"/>
    </row>
    <row r="152" spans="2:7" ht="15">
      <c r="B152" s="214" t="s">
        <v>105</v>
      </c>
      <c r="C152" s="12"/>
      <c r="D152" s="203"/>
      <c r="E152" s="203"/>
      <c r="F152" s="203"/>
      <c r="G152" s="148"/>
    </row>
    <row r="153" spans="2:9" ht="15">
      <c r="B153" s="214" t="s">
        <v>106</v>
      </c>
      <c r="C153" s="12"/>
      <c r="D153" s="203"/>
      <c r="E153" s="203"/>
      <c r="F153" s="203"/>
      <c r="G153" s="148">
        <v>8000</v>
      </c>
      <c r="H153" s="61">
        <v>7000</v>
      </c>
      <c r="I153" s="5"/>
    </row>
    <row r="154" spans="2:7" ht="12" customHeight="1">
      <c r="B154" s="214"/>
      <c r="C154" s="12"/>
      <c r="D154" s="203"/>
      <c r="E154" s="203"/>
      <c r="F154" s="203"/>
      <c r="G154" s="148"/>
    </row>
    <row r="155" spans="2:7" ht="15" hidden="1">
      <c r="B155" s="214"/>
      <c r="C155" s="12"/>
      <c r="D155" s="203"/>
      <c r="E155" s="203"/>
      <c r="F155" s="203"/>
      <c r="G155" s="148"/>
    </row>
    <row r="156" spans="2:9" ht="15">
      <c r="B156" s="214" t="s">
        <v>107</v>
      </c>
      <c r="C156" s="12"/>
      <c r="D156" s="203"/>
      <c r="E156" s="203"/>
      <c r="F156" s="203"/>
      <c r="G156" s="148">
        <f>H156</f>
        <v>22003.599999999977</v>
      </c>
      <c r="H156" s="47">
        <f>H141+F34+H144+H147-F137-H150-H153</f>
        <v>22003.599999999977</v>
      </c>
      <c r="I156" s="15"/>
    </row>
    <row r="157" spans="4:7" ht="14.25">
      <c r="D157" s="203"/>
      <c r="E157" s="203"/>
      <c r="F157" s="203"/>
      <c r="G157" s="148"/>
    </row>
    <row r="158" spans="4:7" ht="14.25">
      <c r="D158" s="203"/>
      <c r="E158" s="203"/>
      <c r="F158" s="203"/>
      <c r="G158" s="148"/>
    </row>
    <row r="159" spans="2:7" ht="15">
      <c r="B159" s="214"/>
      <c r="C159" s="12"/>
      <c r="D159" s="203"/>
      <c r="E159" s="203"/>
      <c r="F159" s="203"/>
      <c r="G159" s="148"/>
    </row>
    <row r="160" spans="2:7" ht="15">
      <c r="B160" s="214"/>
      <c r="C160" s="12"/>
      <c r="D160" s="203"/>
      <c r="E160" s="203"/>
      <c r="F160" s="203"/>
      <c r="G160" s="148"/>
    </row>
    <row r="161" spans="2:7" ht="15">
      <c r="B161" s="214"/>
      <c r="C161" s="12"/>
      <c r="D161" s="203"/>
      <c r="E161" s="203"/>
      <c r="F161" s="203"/>
      <c r="G161" s="148"/>
    </row>
    <row r="162" spans="4:7" ht="14.25">
      <c r="D162" s="203"/>
      <c r="E162" s="203"/>
      <c r="F162" s="203"/>
      <c r="G162" s="148"/>
    </row>
    <row r="163" spans="4:7" ht="14.25">
      <c r="D163" s="203"/>
      <c r="E163" s="203"/>
      <c r="F163" s="203"/>
      <c r="G163" s="148"/>
    </row>
    <row r="164" spans="4:7" ht="14.25">
      <c r="D164" s="203"/>
      <c r="E164" s="203"/>
      <c r="F164" s="203"/>
      <c r="G164" s="148"/>
    </row>
    <row r="165" spans="4:7" ht="14.25">
      <c r="D165" s="203"/>
      <c r="E165" s="203"/>
      <c r="F165" s="203"/>
      <c r="G165" s="148"/>
    </row>
    <row r="166" spans="4:7" ht="14.25">
      <c r="D166" s="203"/>
      <c r="E166" s="203"/>
      <c r="F166" s="203"/>
      <c r="G166" s="148"/>
    </row>
    <row r="167" spans="4:7" ht="14.25">
      <c r="D167" s="203"/>
      <c r="E167" s="203"/>
      <c r="F167" s="203"/>
      <c r="G167" s="148"/>
    </row>
    <row r="168" spans="4:7" ht="14.25">
      <c r="D168" s="203"/>
      <c r="E168" s="203"/>
      <c r="F168" s="203"/>
      <c r="G168" s="148"/>
    </row>
    <row r="169" spans="4:7" ht="14.25">
      <c r="D169" s="203"/>
      <c r="E169" s="203"/>
      <c r="F169" s="203"/>
      <c r="G169" s="148"/>
    </row>
    <row r="170" spans="4:7" ht="14.25">
      <c r="D170" s="203"/>
      <c r="E170" s="203"/>
      <c r="F170" s="203"/>
      <c r="G170" s="148"/>
    </row>
    <row r="171" spans="4:7" ht="14.25">
      <c r="D171" s="203"/>
      <c r="E171" s="203"/>
      <c r="F171" s="203"/>
      <c r="G171" s="148"/>
    </row>
    <row r="172" spans="4:7" ht="14.25">
      <c r="D172" s="203"/>
      <c r="E172" s="203"/>
      <c r="F172" s="203"/>
      <c r="G172" s="148"/>
    </row>
    <row r="173" spans="4:7" ht="14.25">
      <c r="D173" s="203"/>
      <c r="E173" s="203"/>
      <c r="F173" s="203"/>
      <c r="G173" s="148"/>
    </row>
    <row r="174" spans="4:7" ht="14.25">
      <c r="D174" s="203"/>
      <c r="E174" s="203"/>
      <c r="F174" s="203"/>
      <c r="G174" s="148"/>
    </row>
    <row r="175" spans="4:7" ht="14.25">
      <c r="D175" s="203"/>
      <c r="E175" s="203"/>
      <c r="F175" s="203"/>
      <c r="G175" s="148"/>
    </row>
    <row r="176" spans="4:7" ht="14.25">
      <c r="D176" s="203"/>
      <c r="E176" s="203"/>
      <c r="F176" s="203"/>
      <c r="G176" s="148"/>
    </row>
    <row r="177" spans="4:7" ht="14.25">
      <c r="D177" s="203"/>
      <c r="E177" s="203"/>
      <c r="F177" s="203"/>
      <c r="G177" s="148"/>
    </row>
    <row r="178" spans="4:7" ht="14.25">
      <c r="D178" s="203"/>
      <c r="E178" s="203"/>
      <c r="F178" s="203"/>
      <c r="G178" s="148"/>
    </row>
    <row r="179" spans="4:7" ht="14.25">
      <c r="D179" s="203"/>
      <c r="E179" s="203"/>
      <c r="F179" s="203"/>
      <c r="G179" s="148"/>
    </row>
    <row r="180" spans="4:7" ht="14.25">
      <c r="D180" s="203"/>
      <c r="E180" s="203"/>
      <c r="F180" s="203"/>
      <c r="G180" s="148"/>
    </row>
    <row r="181" spans="4:7" ht="14.25">
      <c r="D181" s="203"/>
      <c r="E181" s="203"/>
      <c r="F181" s="203"/>
      <c r="G181" s="148"/>
    </row>
    <row r="182" spans="4:7" ht="14.25">
      <c r="D182" s="203"/>
      <c r="E182" s="203"/>
      <c r="F182" s="203"/>
      <c r="G182" s="148"/>
    </row>
    <row r="183" spans="4:7" ht="14.25">
      <c r="D183" s="203"/>
      <c r="E183" s="203"/>
      <c r="F183" s="203"/>
      <c r="G183" s="148"/>
    </row>
    <row r="184" spans="4:7" ht="14.25">
      <c r="D184" s="203"/>
      <c r="E184" s="203"/>
      <c r="F184" s="203"/>
      <c r="G184" s="148"/>
    </row>
    <row r="185" spans="4:7" ht="14.25">
      <c r="D185" s="203"/>
      <c r="E185" s="203"/>
      <c r="F185" s="203"/>
      <c r="G185" s="148"/>
    </row>
    <row r="186" spans="4:7" ht="14.25">
      <c r="D186" s="203"/>
      <c r="E186" s="203"/>
      <c r="F186" s="203"/>
      <c r="G186" s="148"/>
    </row>
    <row r="187" spans="4:7" ht="14.25">
      <c r="D187" s="203"/>
      <c r="E187" s="203"/>
      <c r="F187" s="203"/>
      <c r="G187" s="148"/>
    </row>
    <row r="188" spans="4:7" ht="14.25">
      <c r="D188" s="203"/>
      <c r="E188" s="203"/>
      <c r="F188" s="203"/>
      <c r="G188" s="148"/>
    </row>
    <row r="189" spans="4:7" ht="14.25">
      <c r="D189" s="203"/>
      <c r="E189" s="203"/>
      <c r="F189" s="203"/>
      <c r="G189" s="148"/>
    </row>
    <row r="190" spans="4:7" ht="14.25">
      <c r="D190" s="203"/>
      <c r="E190" s="203"/>
      <c r="F190" s="203"/>
      <c r="G190" s="148"/>
    </row>
    <row r="191" spans="4:7" ht="14.25">
      <c r="D191" s="203"/>
      <c r="E191" s="203"/>
      <c r="F191" s="203"/>
      <c r="G191" s="148"/>
    </row>
    <row r="192" spans="4:7" ht="14.25">
      <c r="D192" s="203"/>
      <c r="E192" s="203"/>
      <c r="F192" s="203"/>
      <c r="G192" s="148"/>
    </row>
    <row r="193" spans="4:7" ht="14.25">
      <c r="D193" s="203"/>
      <c r="E193" s="203"/>
      <c r="F193" s="203"/>
      <c r="G193" s="148"/>
    </row>
    <row r="194" spans="4:7" ht="14.25">
      <c r="D194" s="203"/>
      <c r="E194" s="203"/>
      <c r="F194" s="203"/>
      <c r="G194" s="148"/>
    </row>
    <row r="195" spans="4:7" ht="14.25">
      <c r="D195" s="203"/>
      <c r="E195" s="203"/>
      <c r="F195" s="203"/>
      <c r="G195" s="148"/>
    </row>
    <row r="196" spans="4:7" ht="14.25">
      <c r="D196" s="203"/>
      <c r="E196" s="203"/>
      <c r="F196" s="203"/>
      <c r="G196" s="148"/>
    </row>
    <row r="197" spans="4:7" ht="14.25">
      <c r="D197" s="203"/>
      <c r="E197" s="203"/>
      <c r="F197" s="203"/>
      <c r="G197" s="148"/>
    </row>
    <row r="198" spans="4:7" ht="14.25">
      <c r="D198" s="203"/>
      <c r="E198" s="203"/>
      <c r="F198" s="203"/>
      <c r="G198" s="148"/>
    </row>
    <row r="199" spans="4:7" ht="14.25">
      <c r="D199" s="203"/>
      <c r="E199" s="203"/>
      <c r="F199" s="203"/>
      <c r="G199" s="148"/>
    </row>
    <row r="200" spans="4:7" ht="14.25">
      <c r="D200" s="203"/>
      <c r="E200" s="203"/>
      <c r="F200" s="203"/>
      <c r="G200" s="148"/>
    </row>
    <row r="201" spans="4:7" ht="14.25">
      <c r="D201" s="203"/>
      <c r="E201" s="203"/>
      <c r="F201" s="203"/>
      <c r="G201" s="148"/>
    </row>
    <row r="202" spans="4:7" ht="14.25">
      <c r="D202" s="203"/>
      <c r="E202" s="203"/>
      <c r="F202" s="203"/>
      <c r="G202" s="148"/>
    </row>
    <row r="203" spans="4:7" ht="14.25">
      <c r="D203" s="203"/>
      <c r="E203" s="203"/>
      <c r="F203" s="203"/>
      <c r="G203" s="148"/>
    </row>
    <row r="204" spans="4:7" ht="14.25">
      <c r="D204" s="203"/>
      <c r="E204" s="203"/>
      <c r="F204" s="203"/>
      <c r="G204" s="148"/>
    </row>
    <row r="205" spans="4:7" ht="14.25">
      <c r="D205" s="203"/>
      <c r="E205" s="203"/>
      <c r="F205" s="203"/>
      <c r="G205" s="148"/>
    </row>
    <row r="206" spans="4:7" ht="14.25">
      <c r="D206" s="203"/>
      <c r="E206" s="203"/>
      <c r="F206" s="203"/>
      <c r="G206" s="148"/>
    </row>
    <row r="207" spans="4:7" ht="14.25">
      <c r="D207" s="203"/>
      <c r="E207" s="203"/>
      <c r="F207" s="203"/>
      <c r="G207" s="148"/>
    </row>
    <row r="208" spans="4:7" ht="14.25">
      <c r="D208" s="203"/>
      <c r="E208" s="203"/>
      <c r="F208" s="203"/>
      <c r="G208" s="148"/>
    </row>
    <row r="209" spans="4:7" ht="14.25">
      <c r="D209" s="203"/>
      <c r="E209" s="203"/>
      <c r="F209" s="203"/>
      <c r="G209" s="148"/>
    </row>
    <row r="210" spans="4:7" ht="14.25">
      <c r="D210" s="203"/>
      <c r="E210" s="203"/>
      <c r="F210" s="203"/>
      <c r="G210" s="148"/>
    </row>
    <row r="211" spans="4:7" ht="14.25">
      <c r="D211" s="203"/>
      <c r="E211" s="203"/>
      <c r="F211" s="203"/>
      <c r="G211" s="148"/>
    </row>
    <row r="212" spans="4:7" ht="14.25">
      <c r="D212" s="203"/>
      <c r="E212" s="203"/>
      <c r="F212" s="203"/>
      <c r="G212" s="148"/>
    </row>
    <row r="213" spans="4:7" ht="14.25">
      <c r="D213" s="203"/>
      <c r="E213" s="203"/>
      <c r="F213" s="203"/>
      <c r="G213" s="148"/>
    </row>
    <row r="214" spans="4:7" ht="14.25">
      <c r="D214" s="203"/>
      <c r="E214" s="203"/>
      <c r="F214" s="203"/>
      <c r="G214" s="148"/>
    </row>
    <row r="215" spans="4:7" ht="14.25">
      <c r="D215" s="203"/>
      <c r="E215" s="203"/>
      <c r="F215" s="203"/>
      <c r="G215" s="148"/>
    </row>
    <row r="216" spans="4:7" ht="14.25">
      <c r="D216" s="203"/>
      <c r="E216" s="203"/>
      <c r="F216" s="203"/>
      <c r="G216" s="148"/>
    </row>
    <row r="217" spans="4:7" ht="14.25">
      <c r="D217" s="203"/>
      <c r="E217" s="203"/>
      <c r="F217" s="203"/>
      <c r="G217" s="148"/>
    </row>
    <row r="218" spans="4:7" ht="14.25">
      <c r="D218" s="203"/>
      <c r="E218" s="203"/>
      <c r="F218" s="203"/>
      <c r="G218" s="148"/>
    </row>
    <row r="219" spans="4:7" ht="14.25">
      <c r="D219" s="203"/>
      <c r="E219" s="203"/>
      <c r="F219" s="203"/>
      <c r="G219" s="148"/>
    </row>
    <row r="220" spans="4:7" ht="14.25">
      <c r="D220" s="203"/>
      <c r="E220" s="203"/>
      <c r="F220" s="203"/>
      <c r="G220" s="148"/>
    </row>
    <row r="221" spans="4:7" ht="14.25">
      <c r="D221" s="203"/>
      <c r="E221" s="203"/>
      <c r="F221" s="203"/>
      <c r="G221" s="148"/>
    </row>
    <row r="222" spans="4:7" ht="14.25">
      <c r="D222" s="203"/>
      <c r="E222" s="203"/>
      <c r="F222" s="203"/>
      <c r="G222" s="148"/>
    </row>
    <row r="223" spans="4:7" ht="14.25">
      <c r="D223" s="203"/>
      <c r="E223" s="203"/>
      <c r="F223" s="203"/>
      <c r="G223" s="148"/>
    </row>
    <row r="224" spans="4:7" ht="14.25">
      <c r="D224" s="203"/>
      <c r="E224" s="203"/>
      <c r="F224" s="203"/>
      <c r="G224" s="148"/>
    </row>
    <row r="225" spans="4:7" ht="14.25">
      <c r="D225" s="203"/>
      <c r="E225" s="203"/>
      <c r="F225" s="203"/>
      <c r="G225" s="148"/>
    </row>
    <row r="226" spans="4:7" ht="14.25">
      <c r="D226" s="203"/>
      <c r="E226" s="203"/>
      <c r="F226" s="203"/>
      <c r="G226" s="148"/>
    </row>
    <row r="227" spans="4:7" ht="14.25">
      <c r="D227" s="203"/>
      <c r="E227" s="203"/>
      <c r="F227" s="203"/>
      <c r="G227" s="148"/>
    </row>
    <row r="228" spans="4:7" ht="14.25">
      <c r="D228" s="203"/>
      <c r="E228" s="203"/>
      <c r="F228" s="203"/>
      <c r="G228" s="148"/>
    </row>
    <row r="229" spans="4:7" ht="14.25">
      <c r="D229" s="203"/>
      <c r="E229" s="203"/>
      <c r="F229" s="203"/>
      <c r="G229" s="148"/>
    </row>
    <row r="230" spans="4:7" ht="14.25">
      <c r="D230" s="203"/>
      <c r="E230" s="203"/>
      <c r="F230" s="203"/>
      <c r="G230" s="148"/>
    </row>
    <row r="231" spans="4:7" ht="14.25">
      <c r="D231" s="203"/>
      <c r="E231" s="203"/>
      <c r="F231" s="203"/>
      <c r="G231" s="148"/>
    </row>
    <row r="232" spans="4:7" ht="14.25">
      <c r="D232" s="203"/>
      <c r="E232" s="203"/>
      <c r="F232" s="203"/>
      <c r="G232" s="148"/>
    </row>
    <row r="233" spans="4:7" ht="14.25">
      <c r="D233" s="203"/>
      <c r="E233" s="203"/>
      <c r="F233" s="203"/>
      <c r="G233" s="148"/>
    </row>
    <row r="234" spans="4:7" ht="14.25">
      <c r="D234" s="203"/>
      <c r="E234" s="203"/>
      <c r="F234" s="203"/>
      <c r="G234" s="148"/>
    </row>
    <row r="235" spans="4:7" ht="14.25">
      <c r="D235" s="203"/>
      <c r="E235" s="203"/>
      <c r="F235" s="203"/>
      <c r="G235" s="148"/>
    </row>
    <row r="236" spans="4:7" ht="14.25">
      <c r="D236" s="203"/>
      <c r="E236" s="203"/>
      <c r="F236" s="203"/>
      <c r="G236" s="148"/>
    </row>
    <row r="237" spans="4:7" ht="14.25">
      <c r="D237" s="203"/>
      <c r="E237" s="203"/>
      <c r="F237" s="203"/>
      <c r="G237" s="148"/>
    </row>
    <row r="238" spans="4:7" ht="14.25">
      <c r="D238" s="203"/>
      <c r="E238" s="203"/>
      <c r="F238" s="203"/>
      <c r="G238" s="148"/>
    </row>
    <row r="239" spans="4:7" ht="14.25">
      <c r="D239" s="203"/>
      <c r="E239" s="203"/>
      <c r="F239" s="203"/>
      <c r="G239" s="148"/>
    </row>
    <row r="240" spans="4:7" ht="14.25">
      <c r="D240" s="203"/>
      <c r="E240" s="203"/>
      <c r="F240" s="203"/>
      <c r="G240" s="148"/>
    </row>
    <row r="241" spans="4:7" ht="14.25">
      <c r="D241" s="203"/>
      <c r="E241" s="203"/>
      <c r="F241" s="203"/>
      <c r="G241" s="148"/>
    </row>
    <row r="242" spans="4:7" ht="14.25">
      <c r="D242" s="203"/>
      <c r="E242" s="203"/>
      <c r="F242" s="203"/>
      <c r="G242" s="148"/>
    </row>
    <row r="243" spans="4:7" ht="14.25">
      <c r="D243" s="203"/>
      <c r="E243" s="203"/>
      <c r="F243" s="203"/>
      <c r="G243" s="148"/>
    </row>
    <row r="244" spans="4:7" ht="14.25">
      <c r="D244" s="203"/>
      <c r="E244" s="203"/>
      <c r="F244" s="203"/>
      <c r="G244" s="148"/>
    </row>
    <row r="245" spans="4:7" ht="14.25">
      <c r="D245" s="203"/>
      <c r="E245" s="203"/>
      <c r="F245" s="203"/>
      <c r="G245" s="148"/>
    </row>
    <row r="246" spans="4:7" ht="14.25">
      <c r="D246" s="203"/>
      <c r="E246" s="203"/>
      <c r="F246" s="203"/>
      <c r="G246" s="148"/>
    </row>
    <row r="247" spans="4:7" ht="14.25">
      <c r="D247" s="203"/>
      <c r="E247" s="203"/>
      <c r="F247" s="203"/>
      <c r="G247" s="148"/>
    </row>
    <row r="248" spans="4:7" ht="14.25">
      <c r="D248" s="203"/>
      <c r="E248" s="203"/>
      <c r="F248" s="203"/>
      <c r="G248" s="148"/>
    </row>
    <row r="249" spans="4:7" ht="14.25">
      <c r="D249" s="203"/>
      <c r="E249" s="203"/>
      <c r="F249" s="203"/>
      <c r="G249" s="148"/>
    </row>
    <row r="250" spans="4:7" ht="14.25">
      <c r="D250" s="203"/>
      <c r="E250" s="203"/>
      <c r="F250" s="203"/>
      <c r="G250" s="148"/>
    </row>
    <row r="251" spans="4:7" ht="14.25">
      <c r="D251" s="203"/>
      <c r="E251" s="203"/>
      <c r="F251" s="203"/>
      <c r="G251" s="148"/>
    </row>
    <row r="252" spans="4:7" ht="14.25">
      <c r="D252" s="203"/>
      <c r="E252" s="203"/>
      <c r="F252" s="203"/>
      <c r="G252" s="148"/>
    </row>
    <row r="253" spans="4:7" ht="14.25">
      <c r="D253" s="203"/>
      <c r="E253" s="203"/>
      <c r="F253" s="203"/>
      <c r="G253" s="148"/>
    </row>
    <row r="254" spans="4:7" ht="14.25">
      <c r="D254" s="203"/>
      <c r="E254" s="203"/>
      <c r="F254" s="203"/>
      <c r="G254" s="148"/>
    </row>
    <row r="255" spans="4:7" ht="14.25">
      <c r="D255" s="203"/>
      <c r="E255" s="203"/>
      <c r="F255" s="203"/>
      <c r="G255" s="148"/>
    </row>
    <row r="256" spans="4:7" ht="14.25">
      <c r="D256" s="203"/>
      <c r="E256" s="203"/>
      <c r="F256" s="203"/>
      <c r="G256" s="148"/>
    </row>
    <row r="257" spans="4:7" ht="14.25">
      <c r="D257" s="203"/>
      <c r="E257" s="203"/>
      <c r="F257" s="203"/>
      <c r="G257" s="148"/>
    </row>
    <row r="258" spans="4:7" ht="14.25">
      <c r="D258" s="203"/>
      <c r="E258" s="203"/>
      <c r="F258" s="203"/>
      <c r="G258" s="148"/>
    </row>
    <row r="259" spans="4:7" ht="14.25">
      <c r="D259" s="203"/>
      <c r="E259" s="203"/>
      <c r="F259" s="203"/>
      <c r="G259" s="148"/>
    </row>
    <row r="260" spans="4:7" ht="14.25">
      <c r="D260" s="203"/>
      <c r="E260" s="203"/>
      <c r="F260" s="203"/>
      <c r="G260" s="148"/>
    </row>
    <row r="261" spans="4:7" ht="14.25">
      <c r="D261" s="203"/>
      <c r="E261" s="203"/>
      <c r="F261" s="203"/>
      <c r="G261" s="148"/>
    </row>
    <row r="262" spans="4:7" ht="14.25">
      <c r="D262" s="203"/>
      <c r="E262" s="203"/>
      <c r="F262" s="203"/>
      <c r="G262" s="148"/>
    </row>
    <row r="263" spans="4:7" ht="14.25">
      <c r="D263" s="203"/>
      <c r="E263" s="203"/>
      <c r="F263" s="203"/>
      <c r="G263" s="148"/>
    </row>
    <row r="264" spans="4:7" ht="14.25">
      <c r="D264" s="203"/>
      <c r="E264" s="203"/>
      <c r="F264" s="203"/>
      <c r="G264" s="148"/>
    </row>
    <row r="265" spans="4:7" ht="14.25">
      <c r="D265" s="203"/>
      <c r="E265" s="203"/>
      <c r="F265" s="203"/>
      <c r="G265" s="148"/>
    </row>
    <row r="266" spans="4:7" ht="14.25">
      <c r="D266" s="203"/>
      <c r="E266" s="203"/>
      <c r="F266" s="203"/>
      <c r="G266" s="148"/>
    </row>
    <row r="267" spans="4:7" ht="14.25">
      <c r="D267" s="203"/>
      <c r="E267" s="203"/>
      <c r="F267" s="203"/>
      <c r="G267" s="148"/>
    </row>
    <row r="268" spans="4:7" ht="14.25">
      <c r="D268" s="203"/>
      <c r="E268" s="203"/>
      <c r="F268" s="203"/>
      <c r="G268" s="148"/>
    </row>
    <row r="269" spans="4:7" ht="14.25">
      <c r="D269" s="203"/>
      <c r="E269" s="203"/>
      <c r="F269" s="203"/>
      <c r="G269" s="148"/>
    </row>
    <row r="270" spans="4:7" ht="14.25">
      <c r="D270" s="203"/>
      <c r="E270" s="203"/>
      <c r="F270" s="203"/>
      <c r="G270" s="148"/>
    </row>
    <row r="271" spans="4:7" ht="14.25">
      <c r="D271" s="203"/>
      <c r="E271" s="203"/>
      <c r="F271" s="203"/>
      <c r="G271" s="148"/>
    </row>
    <row r="272" spans="4:7" ht="14.25">
      <c r="D272" s="203"/>
      <c r="E272" s="203"/>
      <c r="F272" s="203"/>
      <c r="G272" s="148"/>
    </row>
    <row r="273" spans="4:7" ht="14.25">
      <c r="D273" s="203"/>
      <c r="E273" s="203"/>
      <c r="F273" s="203"/>
      <c r="G273" s="148"/>
    </row>
    <row r="274" spans="4:7" ht="14.25">
      <c r="D274" s="203"/>
      <c r="E274" s="203"/>
      <c r="F274" s="203"/>
      <c r="G274" s="148"/>
    </row>
    <row r="275" spans="4:7" ht="14.25">
      <c r="D275" s="203"/>
      <c r="E275" s="203"/>
      <c r="F275" s="203"/>
      <c r="G275" s="148"/>
    </row>
    <row r="276" spans="4:7" ht="14.25">
      <c r="D276" s="203"/>
      <c r="E276" s="203"/>
      <c r="F276" s="203"/>
      <c r="G276" s="148"/>
    </row>
    <row r="277" spans="4:7" ht="14.25">
      <c r="D277" s="203"/>
      <c r="E277" s="203"/>
      <c r="F277" s="203"/>
      <c r="G277" s="148"/>
    </row>
    <row r="278" spans="4:7" ht="14.25">
      <c r="D278" s="203"/>
      <c r="E278" s="203"/>
      <c r="F278" s="203"/>
      <c r="G278" s="148"/>
    </row>
    <row r="279" spans="4:7" ht="14.25">
      <c r="D279" s="203"/>
      <c r="E279" s="203"/>
      <c r="F279" s="203"/>
      <c r="G279" s="148"/>
    </row>
    <row r="280" spans="4:7" ht="14.25">
      <c r="D280" s="203"/>
      <c r="E280" s="203"/>
      <c r="F280" s="203"/>
      <c r="G280" s="148"/>
    </row>
    <row r="281" spans="4:7" ht="14.25">
      <c r="D281" s="203"/>
      <c r="E281" s="203"/>
      <c r="F281" s="203"/>
      <c r="G281" s="148"/>
    </row>
    <row r="282" spans="4:7" ht="14.25">
      <c r="D282" s="203"/>
      <c r="E282" s="203"/>
      <c r="F282" s="203"/>
      <c r="G282" s="148"/>
    </row>
    <row r="283" spans="4:7" ht="14.25">
      <c r="D283" s="203"/>
      <c r="E283" s="203"/>
      <c r="F283" s="203"/>
      <c r="G283" s="148"/>
    </row>
    <row r="284" spans="4:7" ht="14.25">
      <c r="D284" s="203"/>
      <c r="E284" s="203"/>
      <c r="F284" s="203"/>
      <c r="G284" s="148"/>
    </row>
    <row r="285" spans="4:7" ht="14.25">
      <c r="D285" s="203"/>
      <c r="E285" s="203"/>
      <c r="F285" s="203"/>
      <c r="G285" s="148"/>
    </row>
    <row r="286" spans="4:7" ht="14.25">
      <c r="D286" s="203"/>
      <c r="E286" s="203"/>
      <c r="F286" s="203"/>
      <c r="G286" s="148"/>
    </row>
    <row r="287" spans="4:7" ht="14.25">
      <c r="D287" s="203"/>
      <c r="E287" s="203"/>
      <c r="F287" s="203"/>
      <c r="G287" s="148"/>
    </row>
    <row r="288" spans="4:7" ht="14.25">
      <c r="D288" s="203"/>
      <c r="E288" s="203"/>
      <c r="F288" s="203"/>
      <c r="G288" s="148"/>
    </row>
    <row r="289" spans="4:7" ht="14.25">
      <c r="D289" s="203"/>
      <c r="E289" s="203"/>
      <c r="F289" s="203"/>
      <c r="G289" s="148"/>
    </row>
    <row r="290" spans="4:7" ht="14.25">
      <c r="D290" s="203"/>
      <c r="E290" s="203"/>
      <c r="F290" s="203"/>
      <c r="G290" s="148"/>
    </row>
    <row r="291" spans="4:7" ht="14.25">
      <c r="D291" s="203"/>
      <c r="E291" s="203"/>
      <c r="F291" s="203"/>
      <c r="G291" s="148"/>
    </row>
    <row r="292" spans="4:7" ht="14.25">
      <c r="D292" s="203"/>
      <c r="E292" s="203"/>
      <c r="F292" s="203"/>
      <c r="G292" s="148"/>
    </row>
    <row r="293" spans="4:7" ht="14.25">
      <c r="D293" s="203"/>
      <c r="E293" s="203"/>
      <c r="F293" s="203"/>
      <c r="G293" s="148"/>
    </row>
    <row r="294" spans="4:7" ht="14.25">
      <c r="D294" s="203"/>
      <c r="E294" s="203"/>
      <c r="F294" s="203"/>
      <c r="G294" s="148"/>
    </row>
    <row r="295" spans="4:7" ht="14.25">
      <c r="D295" s="203"/>
      <c r="E295" s="203"/>
      <c r="F295" s="203"/>
      <c r="G295" s="148"/>
    </row>
    <row r="296" spans="4:7" ht="14.25">
      <c r="D296" s="203"/>
      <c r="E296" s="203"/>
      <c r="F296" s="203"/>
      <c r="G296" s="148"/>
    </row>
    <row r="297" spans="4:7" ht="14.25">
      <c r="D297" s="203"/>
      <c r="E297" s="203"/>
      <c r="F297" s="203"/>
      <c r="G297" s="148"/>
    </row>
    <row r="298" spans="4:7" ht="14.25">
      <c r="D298" s="203"/>
      <c r="E298" s="203"/>
      <c r="F298" s="203"/>
      <c r="G298" s="148"/>
    </row>
    <row r="299" spans="4:7" ht="14.25">
      <c r="D299" s="203"/>
      <c r="E299" s="203"/>
      <c r="F299" s="203"/>
      <c r="G299" s="148"/>
    </row>
    <row r="300" spans="4:7" ht="14.25">
      <c r="D300" s="203"/>
      <c r="E300" s="203"/>
      <c r="F300" s="203"/>
      <c r="G300" s="148"/>
    </row>
    <row r="301" spans="4:7" ht="14.25">
      <c r="D301" s="203"/>
      <c r="E301" s="203"/>
      <c r="F301" s="203"/>
      <c r="G301" s="148"/>
    </row>
    <row r="302" spans="4:7" ht="14.25">
      <c r="D302" s="203"/>
      <c r="E302" s="203"/>
      <c r="F302" s="203"/>
      <c r="G302" s="148"/>
    </row>
    <row r="303" spans="4:7" ht="14.25">
      <c r="D303" s="203"/>
      <c r="E303" s="203"/>
      <c r="F303" s="203"/>
      <c r="G303" s="148"/>
    </row>
    <row r="304" spans="4:7" ht="14.25">
      <c r="D304" s="203"/>
      <c r="E304" s="203"/>
      <c r="F304" s="203"/>
      <c r="G304" s="148"/>
    </row>
    <row r="305" spans="4:7" ht="14.25">
      <c r="D305" s="203"/>
      <c r="E305" s="203"/>
      <c r="F305" s="203"/>
      <c r="G305" s="148"/>
    </row>
    <row r="306" spans="4:7" ht="14.25">
      <c r="D306" s="203"/>
      <c r="E306" s="203"/>
      <c r="F306" s="203"/>
      <c r="G306" s="148"/>
    </row>
    <row r="307" spans="4:7" ht="14.25">
      <c r="D307" s="203"/>
      <c r="E307" s="203"/>
      <c r="F307" s="203"/>
      <c r="G307" s="148"/>
    </row>
    <row r="308" spans="4:7" ht="14.25">
      <c r="D308" s="203"/>
      <c r="E308" s="203"/>
      <c r="F308" s="203"/>
      <c r="G308" s="148"/>
    </row>
    <row r="309" spans="4:7" ht="14.25">
      <c r="D309" s="203"/>
      <c r="E309" s="203"/>
      <c r="F309" s="203"/>
      <c r="G309" s="148"/>
    </row>
    <row r="310" spans="4:7" ht="14.25">
      <c r="D310" s="203"/>
      <c r="E310" s="203"/>
      <c r="F310" s="203"/>
      <c r="G310" s="148"/>
    </row>
    <row r="311" spans="4:7" ht="14.25">
      <c r="D311" s="203"/>
      <c r="E311" s="203"/>
      <c r="F311" s="203"/>
      <c r="G311" s="148"/>
    </row>
    <row r="312" spans="4:7" ht="14.25">
      <c r="D312" s="203"/>
      <c r="E312" s="203"/>
      <c r="F312" s="203"/>
      <c r="G312" s="148"/>
    </row>
    <row r="313" spans="4:7" ht="14.25">
      <c r="D313" s="203"/>
      <c r="E313" s="203"/>
      <c r="F313" s="203"/>
      <c r="G313" s="148"/>
    </row>
    <row r="314" spans="4:7" ht="14.25">
      <c r="D314" s="203"/>
      <c r="E314" s="203"/>
      <c r="F314" s="203"/>
      <c r="G314" s="148"/>
    </row>
    <row r="315" spans="4:7" ht="14.25">
      <c r="D315" s="203"/>
      <c r="E315" s="203"/>
      <c r="F315" s="203"/>
      <c r="G315" s="148"/>
    </row>
    <row r="316" spans="4:7" ht="14.25">
      <c r="D316" s="203"/>
      <c r="E316" s="203"/>
      <c r="F316" s="203"/>
      <c r="G316" s="148"/>
    </row>
    <row r="317" spans="4:7" ht="14.25">
      <c r="D317" s="203"/>
      <c r="E317" s="203"/>
      <c r="F317" s="203"/>
      <c r="G317" s="148"/>
    </row>
    <row r="318" spans="4:7" ht="14.25">
      <c r="D318" s="203"/>
      <c r="E318" s="203"/>
      <c r="F318" s="203"/>
      <c r="G318" s="148"/>
    </row>
    <row r="319" spans="4:7" ht="14.25">
      <c r="D319" s="203"/>
      <c r="E319" s="203"/>
      <c r="F319" s="203"/>
      <c r="G319" s="148"/>
    </row>
    <row r="320" spans="4:7" ht="14.25">
      <c r="D320" s="203"/>
      <c r="E320" s="203"/>
      <c r="F320" s="203"/>
      <c r="G320" s="148"/>
    </row>
    <row r="321" spans="4:7" ht="14.25">
      <c r="D321" s="203"/>
      <c r="E321" s="203"/>
      <c r="F321" s="203"/>
      <c r="G321" s="148"/>
    </row>
    <row r="322" spans="4:7" ht="14.25">
      <c r="D322" s="203"/>
      <c r="E322" s="203"/>
      <c r="F322" s="203"/>
      <c r="G322" s="148"/>
    </row>
    <row r="323" spans="4:7" ht="14.25">
      <c r="D323" s="203"/>
      <c r="E323" s="203"/>
      <c r="F323" s="203"/>
      <c r="G323" s="148"/>
    </row>
    <row r="324" spans="4:7" ht="14.25">
      <c r="D324" s="203"/>
      <c r="E324" s="203"/>
      <c r="F324" s="203"/>
      <c r="G324" s="148"/>
    </row>
    <row r="325" spans="4:7" ht="14.25">
      <c r="D325" s="203"/>
      <c r="E325" s="203"/>
      <c r="F325" s="203"/>
      <c r="G325" s="148"/>
    </row>
    <row r="326" spans="4:7" ht="14.25">
      <c r="D326" s="203"/>
      <c r="E326" s="203"/>
      <c r="F326" s="203"/>
      <c r="G326" s="148"/>
    </row>
    <row r="327" spans="4:7" ht="14.25">
      <c r="D327" s="203"/>
      <c r="E327" s="203"/>
      <c r="F327" s="203"/>
      <c r="G327" s="148"/>
    </row>
    <row r="328" spans="4:7" ht="14.25">
      <c r="D328" s="203"/>
      <c r="E328" s="203"/>
      <c r="F328" s="203"/>
      <c r="G328" s="148"/>
    </row>
    <row r="329" spans="4:7" ht="14.25">
      <c r="D329" s="203"/>
      <c r="E329" s="203"/>
      <c r="F329" s="203"/>
      <c r="G329" s="148"/>
    </row>
    <row r="330" spans="4:7" ht="14.25">
      <c r="D330" s="203"/>
      <c r="E330" s="203"/>
      <c r="F330" s="203"/>
      <c r="G330" s="148"/>
    </row>
    <row r="331" spans="4:7" ht="14.25">
      <c r="D331" s="203"/>
      <c r="E331" s="203"/>
      <c r="F331" s="203"/>
      <c r="G331" s="148"/>
    </row>
    <row r="332" spans="4:7" ht="14.25">
      <c r="D332" s="203"/>
      <c r="E332" s="203"/>
      <c r="F332" s="203"/>
      <c r="G332" s="148"/>
    </row>
    <row r="333" spans="4:7" ht="14.25">
      <c r="D333" s="203"/>
      <c r="E333" s="203"/>
      <c r="F333" s="203"/>
      <c r="G333" s="148"/>
    </row>
    <row r="334" spans="4:7" ht="14.25">
      <c r="D334" s="203"/>
      <c r="E334" s="203"/>
      <c r="F334" s="203"/>
      <c r="G334" s="148"/>
    </row>
    <row r="335" spans="4:7" ht="14.25">
      <c r="D335" s="203"/>
      <c r="E335" s="203"/>
      <c r="F335" s="203"/>
      <c r="G335" s="148"/>
    </row>
    <row r="336" spans="4:7" ht="14.25">
      <c r="D336" s="203"/>
      <c r="E336" s="203"/>
      <c r="F336" s="203"/>
      <c r="G336" s="148"/>
    </row>
    <row r="337" spans="4:7" ht="14.25">
      <c r="D337" s="203"/>
      <c r="E337" s="203"/>
      <c r="F337" s="203"/>
      <c r="G337" s="148"/>
    </row>
    <row r="338" spans="4:7" ht="14.25">
      <c r="D338" s="203"/>
      <c r="E338" s="203"/>
      <c r="F338" s="203"/>
      <c r="G338" s="148"/>
    </row>
    <row r="339" spans="4:7" ht="14.25">
      <c r="D339" s="203"/>
      <c r="E339" s="203"/>
      <c r="F339" s="203"/>
      <c r="G339" s="148"/>
    </row>
    <row r="340" spans="4:7" ht="14.25">
      <c r="D340" s="203"/>
      <c r="E340" s="203"/>
      <c r="F340" s="203"/>
      <c r="G340" s="148"/>
    </row>
    <row r="341" spans="4:7" ht="14.25">
      <c r="D341" s="203"/>
      <c r="E341" s="203"/>
      <c r="F341" s="203"/>
      <c r="G341" s="148"/>
    </row>
    <row r="342" spans="4:7" ht="14.25">
      <c r="D342" s="203"/>
      <c r="E342" s="203"/>
      <c r="F342" s="203"/>
      <c r="G342" s="148"/>
    </row>
    <row r="343" spans="4:7" ht="14.25">
      <c r="D343" s="203"/>
      <c r="E343" s="203"/>
      <c r="F343" s="203"/>
      <c r="G343" s="148"/>
    </row>
    <row r="344" spans="4:7" ht="14.25">
      <c r="D344" s="203"/>
      <c r="E344" s="203"/>
      <c r="F344" s="203"/>
      <c r="G344" s="148"/>
    </row>
    <row r="345" spans="4:7" ht="14.25">
      <c r="D345" s="203"/>
      <c r="E345" s="203"/>
      <c r="F345" s="203"/>
      <c r="G345" s="148"/>
    </row>
    <row r="346" spans="4:7" ht="14.25">
      <c r="D346" s="203"/>
      <c r="E346" s="203"/>
      <c r="F346" s="203"/>
      <c r="G346" s="148"/>
    </row>
    <row r="347" spans="4:7" ht="14.25">
      <c r="D347" s="203"/>
      <c r="E347" s="203"/>
      <c r="F347" s="203"/>
      <c r="G347" s="148"/>
    </row>
    <row r="348" spans="4:7" ht="14.25">
      <c r="D348" s="203"/>
      <c r="E348" s="203"/>
      <c r="F348" s="203"/>
      <c r="G348" s="148"/>
    </row>
    <row r="349" spans="4:7" ht="14.25">
      <c r="D349" s="203"/>
      <c r="E349" s="203"/>
      <c r="F349" s="203"/>
      <c r="G349" s="148"/>
    </row>
    <row r="350" spans="4:7" ht="14.25">
      <c r="D350" s="203"/>
      <c r="E350" s="203"/>
      <c r="F350" s="203"/>
      <c r="G350" s="148"/>
    </row>
    <row r="351" spans="4:7" ht="14.25">
      <c r="D351" s="203"/>
      <c r="E351" s="203"/>
      <c r="F351" s="203"/>
      <c r="G351" s="148"/>
    </row>
    <row r="352" spans="4:7" ht="14.25">
      <c r="D352" s="203"/>
      <c r="E352" s="203"/>
      <c r="F352" s="203"/>
      <c r="G352" s="148"/>
    </row>
    <row r="353" spans="4:7" ht="14.25">
      <c r="D353" s="203"/>
      <c r="E353" s="203"/>
      <c r="F353" s="203"/>
      <c r="G353" s="148"/>
    </row>
    <row r="354" spans="4:7" ht="14.25">
      <c r="D354" s="203"/>
      <c r="E354" s="203"/>
      <c r="F354" s="203"/>
      <c r="G354" s="148"/>
    </row>
    <row r="355" spans="4:7" ht="14.25">
      <c r="D355" s="203"/>
      <c r="E355" s="203"/>
      <c r="F355" s="203"/>
      <c r="G355" s="148"/>
    </row>
    <row r="356" spans="4:7" ht="14.25">
      <c r="D356" s="203"/>
      <c r="E356" s="203"/>
      <c r="F356" s="203"/>
      <c r="G356" s="148"/>
    </row>
    <row r="357" spans="4:7" ht="14.25">
      <c r="D357" s="203"/>
      <c r="E357" s="203"/>
      <c r="F357" s="203"/>
      <c r="G357" s="148"/>
    </row>
    <row r="358" spans="4:7" ht="14.25">
      <c r="D358" s="203"/>
      <c r="E358" s="203"/>
      <c r="F358" s="203"/>
      <c r="G358" s="148"/>
    </row>
    <row r="359" spans="4:7" ht="14.25">
      <c r="D359" s="203"/>
      <c r="E359" s="203"/>
      <c r="F359" s="203"/>
      <c r="G359" s="148"/>
    </row>
    <row r="360" spans="4:7" ht="14.25">
      <c r="D360" s="203"/>
      <c r="E360" s="203"/>
      <c r="F360" s="203"/>
      <c r="G360" s="148"/>
    </row>
    <row r="361" spans="4:7" ht="14.25">
      <c r="D361" s="203"/>
      <c r="E361" s="203"/>
      <c r="F361" s="203"/>
      <c r="G361" s="148"/>
    </row>
    <row r="362" spans="4:7" ht="14.25">
      <c r="D362" s="203"/>
      <c r="E362" s="203"/>
      <c r="F362" s="203"/>
      <c r="G362" s="148"/>
    </row>
    <row r="363" spans="4:7" ht="14.25">
      <c r="D363" s="203"/>
      <c r="E363" s="203"/>
      <c r="F363" s="203"/>
      <c r="G363" s="148"/>
    </row>
    <row r="364" spans="4:7" ht="14.25">
      <c r="D364" s="203"/>
      <c r="E364" s="203"/>
      <c r="F364" s="203"/>
      <c r="G364" s="148"/>
    </row>
    <row r="365" spans="4:7" ht="14.25">
      <c r="D365" s="203"/>
      <c r="E365" s="203"/>
      <c r="F365" s="203"/>
      <c r="G365" s="148"/>
    </row>
    <row r="366" spans="4:7" ht="14.25">
      <c r="D366" s="203"/>
      <c r="E366" s="203"/>
      <c r="F366" s="203"/>
      <c r="G366" s="148"/>
    </row>
    <row r="367" spans="4:7" ht="14.25">
      <c r="D367" s="203"/>
      <c r="E367" s="203"/>
      <c r="F367" s="203"/>
      <c r="G367" s="148"/>
    </row>
    <row r="368" spans="4:7" ht="14.25">
      <c r="D368" s="203"/>
      <c r="E368" s="203"/>
      <c r="F368" s="203"/>
      <c r="G368" s="148"/>
    </row>
    <row r="369" spans="4:7" ht="14.25">
      <c r="D369" s="203"/>
      <c r="E369" s="203"/>
      <c r="F369" s="203"/>
      <c r="G369" s="148"/>
    </row>
    <row r="370" spans="4:7" ht="14.25">
      <c r="D370" s="203"/>
      <c r="E370" s="203"/>
      <c r="F370" s="203"/>
      <c r="G370" s="148"/>
    </row>
    <row r="371" spans="4:7" ht="14.25">
      <c r="D371" s="203"/>
      <c r="E371" s="203"/>
      <c r="F371" s="203"/>
      <c r="G371" s="148"/>
    </row>
    <row r="372" spans="4:7" ht="14.25">
      <c r="D372" s="203"/>
      <c r="E372" s="203"/>
      <c r="F372" s="203"/>
      <c r="G372" s="148"/>
    </row>
    <row r="373" spans="4:7" ht="14.25">
      <c r="D373" s="203"/>
      <c r="E373" s="203"/>
      <c r="F373" s="203"/>
      <c r="G373" s="148"/>
    </row>
    <row r="374" spans="4:7" ht="14.25">
      <c r="D374" s="203"/>
      <c r="E374" s="203"/>
      <c r="F374" s="203"/>
      <c r="G374" s="148"/>
    </row>
    <row r="375" spans="4:7" ht="14.25">
      <c r="D375" s="203"/>
      <c r="E375" s="203"/>
      <c r="F375" s="203"/>
      <c r="G375" s="148"/>
    </row>
    <row r="376" spans="4:7" ht="14.25">
      <c r="D376" s="203"/>
      <c r="E376" s="203"/>
      <c r="F376" s="203"/>
      <c r="G376" s="148"/>
    </row>
    <row r="377" spans="4:7" ht="14.25">
      <c r="D377" s="203"/>
      <c r="E377" s="203"/>
      <c r="F377" s="203"/>
      <c r="G377" s="148"/>
    </row>
    <row r="378" spans="4:7" ht="14.25">
      <c r="D378" s="203"/>
      <c r="E378" s="203"/>
      <c r="F378" s="203"/>
      <c r="G378" s="148"/>
    </row>
    <row r="379" spans="4:7" ht="14.25">
      <c r="D379" s="203"/>
      <c r="E379" s="203"/>
      <c r="F379" s="203"/>
      <c r="G379" s="148"/>
    </row>
    <row r="380" spans="4:7" ht="14.25">
      <c r="D380" s="203"/>
      <c r="E380" s="203"/>
      <c r="F380" s="203"/>
      <c r="G380" s="148"/>
    </row>
    <row r="381" spans="4:7" ht="14.25">
      <c r="D381" s="203"/>
      <c r="E381" s="203"/>
      <c r="F381" s="203"/>
      <c r="G381" s="148"/>
    </row>
    <row r="382" spans="4:7" ht="14.25">
      <c r="D382" s="203"/>
      <c r="E382" s="203"/>
      <c r="F382" s="203"/>
      <c r="G382" s="148"/>
    </row>
    <row r="383" spans="4:7" ht="14.25">
      <c r="D383" s="203"/>
      <c r="E383" s="203"/>
      <c r="F383" s="203"/>
      <c r="G383" s="148"/>
    </row>
    <row r="384" spans="4:7" ht="14.25">
      <c r="D384" s="203"/>
      <c r="E384" s="203"/>
      <c r="F384" s="203"/>
      <c r="G384" s="148"/>
    </row>
    <row r="385" spans="4:7" ht="14.25">
      <c r="D385" s="203"/>
      <c r="E385" s="203"/>
      <c r="F385" s="203"/>
      <c r="G385" s="148"/>
    </row>
    <row r="386" spans="4:7" ht="14.25">
      <c r="D386" s="203"/>
      <c r="E386" s="203"/>
      <c r="F386" s="203"/>
      <c r="G386" s="148"/>
    </row>
    <row r="387" spans="4:7" ht="14.25">
      <c r="D387" s="203"/>
      <c r="E387" s="203"/>
      <c r="F387" s="203"/>
      <c r="G387" s="148"/>
    </row>
    <row r="388" spans="4:7" ht="14.25">
      <c r="D388" s="203"/>
      <c r="E388" s="203"/>
      <c r="F388" s="203"/>
      <c r="G388" s="148"/>
    </row>
    <row r="389" spans="4:7" ht="14.25">
      <c r="D389" s="203"/>
      <c r="E389" s="203"/>
      <c r="F389" s="203"/>
      <c r="G389" s="148"/>
    </row>
    <row r="390" spans="4:7" ht="14.25">
      <c r="D390" s="203"/>
      <c r="E390" s="203"/>
      <c r="F390" s="203"/>
      <c r="G390" s="148"/>
    </row>
    <row r="391" spans="4:7" ht="14.25">
      <c r="D391" s="203"/>
      <c r="E391" s="203"/>
      <c r="F391" s="203"/>
      <c r="G391" s="148"/>
    </row>
    <row r="392" spans="4:7" ht="14.25">
      <c r="D392" s="203"/>
      <c r="E392" s="203"/>
      <c r="F392" s="203"/>
      <c r="G392" s="148"/>
    </row>
    <row r="393" spans="4:7" ht="14.25">
      <c r="D393" s="203"/>
      <c r="E393" s="203"/>
      <c r="F393" s="203"/>
      <c r="G393" s="148"/>
    </row>
    <row r="394" spans="4:7" ht="14.25">
      <c r="D394" s="203"/>
      <c r="E394" s="203"/>
      <c r="F394" s="203"/>
      <c r="G394" s="148"/>
    </row>
    <row r="395" spans="4:7" ht="14.25">
      <c r="D395" s="203"/>
      <c r="E395" s="203"/>
      <c r="F395" s="203"/>
      <c r="G395" s="148"/>
    </row>
    <row r="396" spans="4:7" ht="14.25">
      <c r="D396" s="203"/>
      <c r="E396" s="203"/>
      <c r="F396" s="203"/>
      <c r="G396" s="148"/>
    </row>
    <row r="397" spans="4:7" ht="14.25">
      <c r="D397" s="203"/>
      <c r="E397" s="203"/>
      <c r="F397" s="203"/>
      <c r="G397" s="148"/>
    </row>
    <row r="398" spans="4:7" ht="14.25">
      <c r="D398" s="203"/>
      <c r="E398" s="203"/>
      <c r="F398" s="203"/>
      <c r="G398" s="148"/>
    </row>
    <row r="399" spans="4:7" ht="14.25">
      <c r="D399" s="203"/>
      <c r="E399" s="203"/>
      <c r="F399" s="203"/>
      <c r="G399" s="148"/>
    </row>
    <row r="400" spans="4:7" ht="14.25">
      <c r="D400" s="203"/>
      <c r="E400" s="203"/>
      <c r="F400" s="203"/>
      <c r="G400" s="148"/>
    </row>
    <row r="401" spans="4:7" ht="14.25">
      <c r="D401" s="203"/>
      <c r="E401" s="203"/>
      <c r="F401" s="203"/>
      <c r="G401" s="148"/>
    </row>
    <row r="402" spans="4:7" ht="14.25">
      <c r="D402" s="203"/>
      <c r="E402" s="203"/>
      <c r="F402" s="203"/>
      <c r="G402" s="148"/>
    </row>
    <row r="403" spans="4:7" ht="14.25">
      <c r="D403" s="203"/>
      <c r="E403" s="203"/>
      <c r="F403" s="203"/>
      <c r="G403" s="148"/>
    </row>
    <row r="404" spans="4:7" ht="14.25">
      <c r="D404" s="203"/>
      <c r="E404" s="203"/>
      <c r="F404" s="203"/>
      <c r="G404" s="148"/>
    </row>
    <row r="405" spans="4:7" ht="14.25">
      <c r="D405" s="203"/>
      <c r="E405" s="203"/>
      <c r="F405" s="203"/>
      <c r="G405" s="148"/>
    </row>
    <row r="406" spans="4:7" ht="14.25">
      <c r="D406" s="203"/>
      <c r="E406" s="203"/>
      <c r="F406" s="203"/>
      <c r="G406" s="148"/>
    </row>
    <row r="407" spans="4:7" ht="14.25">
      <c r="D407" s="203"/>
      <c r="E407" s="203"/>
      <c r="F407" s="203"/>
      <c r="G407" s="148"/>
    </row>
    <row r="408" spans="4:7" ht="14.25">
      <c r="D408" s="203"/>
      <c r="E408" s="203"/>
      <c r="F408" s="203"/>
      <c r="G408" s="148"/>
    </row>
    <row r="409" spans="4:7" ht="14.25">
      <c r="D409" s="203"/>
      <c r="E409" s="203"/>
      <c r="F409" s="203"/>
      <c r="G409" s="148"/>
    </row>
    <row r="410" spans="4:7" ht="14.25">
      <c r="D410" s="203"/>
      <c r="E410" s="203"/>
      <c r="F410" s="203"/>
      <c r="G410" s="148"/>
    </row>
    <row r="411" spans="4:7" ht="14.25">
      <c r="D411" s="203"/>
      <c r="E411" s="203"/>
      <c r="F411" s="203"/>
      <c r="G411" s="148"/>
    </row>
    <row r="412" spans="4:7" ht="14.25">
      <c r="D412" s="203"/>
      <c r="E412" s="203"/>
      <c r="F412" s="203"/>
      <c r="G412" s="148"/>
    </row>
    <row r="413" spans="4:7" ht="14.25">
      <c r="D413" s="203"/>
      <c r="E413" s="203"/>
      <c r="F413" s="203"/>
      <c r="G413" s="148"/>
    </row>
    <row r="414" spans="4:7" ht="14.25">
      <c r="D414" s="203"/>
      <c r="E414" s="203"/>
      <c r="F414" s="203"/>
      <c r="G414" s="148"/>
    </row>
    <row r="415" spans="4:7" ht="14.25">
      <c r="D415" s="203"/>
      <c r="E415" s="203"/>
      <c r="F415" s="203"/>
      <c r="G415" s="148"/>
    </row>
    <row r="416" spans="4:7" ht="14.25">
      <c r="D416" s="203"/>
      <c r="E416" s="203"/>
      <c r="F416" s="203"/>
      <c r="G416" s="148"/>
    </row>
    <row r="417" spans="4:7" ht="14.25">
      <c r="D417" s="203"/>
      <c r="E417" s="203"/>
      <c r="F417" s="203"/>
      <c r="G417" s="148"/>
    </row>
    <row r="418" spans="4:7" ht="14.25">
      <c r="D418" s="203"/>
      <c r="E418" s="203"/>
      <c r="F418" s="203"/>
      <c r="G418" s="148"/>
    </row>
    <row r="419" spans="4:7" ht="14.25">
      <c r="D419" s="203"/>
      <c r="E419" s="203"/>
      <c r="F419" s="203"/>
      <c r="G419" s="148"/>
    </row>
    <row r="420" spans="4:7" ht="14.25">
      <c r="D420" s="203"/>
      <c r="E420" s="203"/>
      <c r="F420" s="203"/>
      <c r="G420" s="148"/>
    </row>
    <row r="421" spans="4:7" ht="14.25">
      <c r="D421" s="203"/>
      <c r="E421" s="203"/>
      <c r="F421" s="203"/>
      <c r="G421" s="148"/>
    </row>
    <row r="422" spans="4:7" ht="14.25">
      <c r="D422" s="203"/>
      <c r="E422" s="203"/>
      <c r="F422" s="203"/>
      <c r="G422" s="148"/>
    </row>
    <row r="423" spans="4:7" ht="14.25">
      <c r="D423" s="203"/>
      <c r="E423" s="203"/>
      <c r="F423" s="203"/>
      <c r="G423" s="148"/>
    </row>
    <row r="424" spans="4:7" ht="14.25">
      <c r="D424" s="203"/>
      <c r="E424" s="203"/>
      <c r="F424" s="203"/>
      <c r="G424" s="148"/>
    </row>
    <row r="425" spans="4:7" ht="14.25">
      <c r="D425" s="203"/>
      <c r="E425" s="203"/>
      <c r="F425" s="203"/>
      <c r="G425" s="148"/>
    </row>
    <row r="426" spans="4:7" ht="14.25">
      <c r="D426" s="203"/>
      <c r="E426" s="203"/>
      <c r="F426" s="203"/>
      <c r="G426" s="148"/>
    </row>
    <row r="427" spans="4:7" ht="14.25">
      <c r="D427" s="203"/>
      <c r="E427" s="203"/>
      <c r="F427" s="203"/>
      <c r="G427" s="148"/>
    </row>
    <row r="428" spans="4:7" ht="14.25">
      <c r="D428" s="203"/>
      <c r="E428" s="203"/>
      <c r="F428" s="203"/>
      <c r="G428" s="148"/>
    </row>
    <row r="429" spans="4:7" ht="14.25">
      <c r="D429" s="203"/>
      <c r="E429" s="203"/>
      <c r="F429" s="203"/>
      <c r="G429" s="148"/>
    </row>
    <row r="430" spans="4:7" ht="14.25">
      <c r="D430" s="203"/>
      <c r="E430" s="203"/>
      <c r="F430" s="203"/>
      <c r="G430" s="148"/>
    </row>
    <row r="431" spans="4:7" ht="14.25">
      <c r="D431" s="203"/>
      <c r="E431" s="203"/>
      <c r="F431" s="203"/>
      <c r="G431" s="148"/>
    </row>
    <row r="432" spans="4:7" ht="14.25">
      <c r="D432" s="203"/>
      <c r="E432" s="203"/>
      <c r="F432" s="203"/>
      <c r="G432" s="148"/>
    </row>
    <row r="433" spans="4:7" ht="14.25">
      <c r="D433" s="203"/>
      <c r="E433" s="203"/>
      <c r="F433" s="203"/>
      <c r="G433" s="148"/>
    </row>
    <row r="434" spans="4:7" ht="14.25">
      <c r="D434" s="203"/>
      <c r="E434" s="203"/>
      <c r="F434" s="203"/>
      <c r="G434" s="148"/>
    </row>
    <row r="435" spans="4:7" ht="14.25">
      <c r="D435" s="203"/>
      <c r="E435" s="203"/>
      <c r="F435" s="203"/>
      <c r="G435" s="148"/>
    </row>
    <row r="436" spans="4:7" ht="14.25">
      <c r="D436" s="203"/>
      <c r="E436" s="203"/>
      <c r="F436" s="203"/>
      <c r="G436" s="148"/>
    </row>
    <row r="437" spans="4:7" ht="14.25">
      <c r="D437" s="203"/>
      <c r="E437" s="203"/>
      <c r="F437" s="203"/>
      <c r="G437" s="148"/>
    </row>
    <row r="438" spans="4:7" ht="14.25">
      <c r="D438" s="203"/>
      <c r="E438" s="203"/>
      <c r="F438" s="203"/>
      <c r="G438" s="148"/>
    </row>
    <row r="439" spans="4:7" ht="14.25">
      <c r="D439" s="203"/>
      <c r="E439" s="203"/>
      <c r="F439" s="203"/>
      <c r="G439" s="148"/>
    </row>
    <row r="440" spans="4:7" ht="14.25">
      <c r="D440" s="203"/>
      <c r="E440" s="203"/>
      <c r="F440" s="203"/>
      <c r="G440" s="148"/>
    </row>
    <row r="441" spans="4:7" ht="14.25">
      <c r="D441" s="203"/>
      <c r="E441" s="203"/>
      <c r="F441" s="203"/>
      <c r="G441" s="148"/>
    </row>
    <row r="442" spans="4:7" ht="14.25">
      <c r="D442" s="203"/>
      <c r="E442" s="203"/>
      <c r="F442" s="203"/>
      <c r="G442" s="148"/>
    </row>
    <row r="443" spans="4:7" ht="14.25">
      <c r="D443" s="203"/>
      <c r="E443" s="203"/>
      <c r="F443" s="203"/>
      <c r="G443" s="148"/>
    </row>
    <row r="444" spans="4:7" ht="14.25">
      <c r="D444" s="203"/>
      <c r="E444" s="203"/>
      <c r="F444" s="203"/>
      <c r="G444" s="148"/>
    </row>
    <row r="445" spans="4:7" ht="14.25">
      <c r="D445" s="203"/>
      <c r="E445" s="203"/>
      <c r="F445" s="203"/>
      <c r="G445" s="148"/>
    </row>
    <row r="446" spans="4:7" ht="14.25">
      <c r="D446" s="203"/>
      <c r="E446" s="203"/>
      <c r="F446" s="203"/>
      <c r="G446" s="148"/>
    </row>
    <row r="447" spans="4:7" ht="14.25">
      <c r="D447" s="203"/>
      <c r="E447" s="203"/>
      <c r="F447" s="203"/>
      <c r="G447" s="148"/>
    </row>
    <row r="448" spans="4:7" ht="14.25">
      <c r="D448" s="203"/>
      <c r="E448" s="203"/>
      <c r="F448" s="203"/>
      <c r="G448" s="148"/>
    </row>
    <row r="449" spans="4:7" ht="14.25">
      <c r="D449" s="203"/>
      <c r="E449" s="203"/>
      <c r="F449" s="203"/>
      <c r="G449" s="148"/>
    </row>
    <row r="450" spans="4:7" ht="14.25">
      <c r="D450" s="203"/>
      <c r="E450" s="203"/>
      <c r="F450" s="203"/>
      <c r="G450" s="148"/>
    </row>
    <row r="451" spans="4:7" ht="14.25">
      <c r="D451" s="203"/>
      <c r="E451" s="203"/>
      <c r="F451" s="203"/>
      <c r="G451" s="148"/>
    </row>
    <row r="452" spans="4:7" ht="14.25">
      <c r="D452" s="203"/>
      <c r="E452" s="203"/>
      <c r="F452" s="203"/>
      <c r="G452" s="148"/>
    </row>
    <row r="453" spans="4:7" ht="14.25">
      <c r="D453" s="203"/>
      <c r="E453" s="203"/>
      <c r="F453" s="203"/>
      <c r="G453" s="148"/>
    </row>
    <row r="454" spans="4:7" ht="14.25">
      <c r="D454" s="203"/>
      <c r="E454" s="203"/>
      <c r="F454" s="203"/>
      <c r="G454" s="148"/>
    </row>
    <row r="455" spans="4:7" ht="14.25">
      <c r="D455" s="203"/>
      <c r="E455" s="203"/>
      <c r="F455" s="203"/>
      <c r="G455" s="148"/>
    </row>
    <row r="456" spans="4:7" ht="14.25">
      <c r="D456" s="203"/>
      <c r="E456" s="203"/>
      <c r="F456" s="203"/>
      <c r="G456" s="148"/>
    </row>
    <row r="457" spans="4:7" ht="14.25">
      <c r="D457" s="203"/>
      <c r="E457" s="203"/>
      <c r="F457" s="203"/>
      <c r="G457" s="148"/>
    </row>
    <row r="458" spans="4:7" ht="14.25">
      <c r="D458" s="203"/>
      <c r="E458" s="203"/>
      <c r="F458" s="203"/>
      <c r="G458" s="148"/>
    </row>
    <row r="459" spans="4:7" ht="14.25">
      <c r="D459" s="203"/>
      <c r="E459" s="203"/>
      <c r="F459" s="203"/>
      <c r="G459" s="148"/>
    </row>
    <row r="460" spans="4:7" ht="14.25">
      <c r="D460" s="203"/>
      <c r="E460" s="203"/>
      <c r="F460" s="203"/>
      <c r="G460" s="148"/>
    </row>
    <row r="461" spans="4:7" ht="14.25">
      <c r="D461" s="203"/>
      <c r="E461" s="203"/>
      <c r="F461" s="203"/>
      <c r="G461" s="148"/>
    </row>
    <row r="462" spans="4:7" ht="14.25">
      <c r="D462" s="203"/>
      <c r="E462" s="203"/>
      <c r="F462" s="203"/>
      <c r="G462" s="148"/>
    </row>
    <row r="463" spans="4:7" ht="14.25">
      <c r="D463" s="203"/>
      <c r="E463" s="203"/>
      <c r="F463" s="203"/>
      <c r="G463" s="148"/>
    </row>
    <row r="464" spans="4:7" ht="14.25">
      <c r="D464" s="203"/>
      <c r="E464" s="203"/>
      <c r="F464" s="203"/>
      <c r="G464" s="148"/>
    </row>
    <row r="465" spans="4:7" ht="14.25">
      <c r="D465" s="203"/>
      <c r="E465" s="203"/>
      <c r="F465" s="203"/>
      <c r="G465" s="148"/>
    </row>
    <row r="466" spans="4:7" ht="14.25">
      <c r="D466" s="203"/>
      <c r="E466" s="203"/>
      <c r="F466" s="203"/>
      <c r="G466" s="148"/>
    </row>
    <row r="467" spans="4:7" ht="14.25">
      <c r="D467" s="203"/>
      <c r="E467" s="203"/>
      <c r="F467" s="203"/>
      <c r="G467" s="148"/>
    </row>
    <row r="468" spans="4:7" ht="14.25">
      <c r="D468" s="203"/>
      <c r="E468" s="203"/>
      <c r="F468" s="203"/>
      <c r="G468" s="148"/>
    </row>
    <row r="469" spans="4:7" ht="14.25">
      <c r="D469" s="203"/>
      <c r="E469" s="203"/>
      <c r="F469" s="203"/>
      <c r="G469" s="148"/>
    </row>
    <row r="470" spans="4:7" ht="14.25">
      <c r="D470" s="203"/>
      <c r="E470" s="203"/>
      <c r="F470" s="203"/>
      <c r="G470" s="148"/>
    </row>
    <row r="471" spans="4:7" ht="14.25">
      <c r="D471" s="203"/>
      <c r="E471" s="203"/>
      <c r="F471" s="203"/>
      <c r="G471" s="148"/>
    </row>
    <row r="472" spans="4:7" ht="14.25">
      <c r="D472" s="203"/>
      <c r="E472" s="203"/>
      <c r="F472" s="203"/>
      <c r="G472" s="148"/>
    </row>
    <row r="473" spans="4:7" ht="14.25">
      <c r="D473" s="203"/>
      <c r="E473" s="203"/>
      <c r="F473" s="203"/>
      <c r="G473" s="148"/>
    </row>
    <row r="474" spans="4:7" ht="14.25">
      <c r="D474" s="203"/>
      <c r="E474" s="203"/>
      <c r="F474" s="203"/>
      <c r="G474" s="148"/>
    </row>
    <row r="475" spans="4:7" ht="14.25">
      <c r="D475" s="203"/>
      <c r="E475" s="203"/>
      <c r="F475" s="203"/>
      <c r="G475" s="148"/>
    </row>
    <row r="476" spans="4:7" ht="14.25">
      <c r="D476" s="203"/>
      <c r="E476" s="203"/>
      <c r="F476" s="203"/>
      <c r="G476" s="148"/>
    </row>
    <row r="477" spans="4:7" ht="14.25">
      <c r="D477" s="203"/>
      <c r="E477" s="203"/>
      <c r="F477" s="203"/>
      <c r="G477" s="148"/>
    </row>
    <row r="478" spans="4:7" ht="14.25">
      <c r="D478" s="203"/>
      <c r="E478" s="203"/>
      <c r="F478" s="203"/>
      <c r="G478" s="148"/>
    </row>
    <row r="479" spans="4:7" ht="14.25">
      <c r="D479" s="203"/>
      <c r="E479" s="203"/>
      <c r="F479" s="203"/>
      <c r="G479" s="148"/>
    </row>
    <row r="480" spans="4:7" ht="14.25">
      <c r="D480" s="203"/>
      <c r="E480" s="203"/>
      <c r="F480" s="203"/>
      <c r="G480" s="148"/>
    </row>
    <row r="481" spans="4:7" ht="14.25">
      <c r="D481" s="203"/>
      <c r="E481" s="203"/>
      <c r="F481" s="203"/>
      <c r="G481" s="148"/>
    </row>
    <row r="482" spans="4:7" ht="14.25">
      <c r="D482" s="203"/>
      <c r="E482" s="203"/>
      <c r="F482" s="203"/>
      <c r="G482" s="148"/>
    </row>
    <row r="483" spans="4:7" ht="14.25">
      <c r="D483" s="203"/>
      <c r="E483" s="203"/>
      <c r="F483" s="203"/>
      <c r="G483" s="148"/>
    </row>
    <row r="484" spans="4:7" ht="14.25">
      <c r="D484" s="203"/>
      <c r="E484" s="203"/>
      <c r="F484" s="203"/>
      <c r="G484" s="148"/>
    </row>
    <row r="485" spans="4:7" ht="14.25">
      <c r="D485" s="203"/>
      <c r="E485" s="203"/>
      <c r="F485" s="203"/>
      <c r="G485" s="148"/>
    </row>
    <row r="486" spans="4:7" ht="14.25">
      <c r="D486" s="203"/>
      <c r="E486" s="203"/>
      <c r="F486" s="203"/>
      <c r="G486" s="148"/>
    </row>
    <row r="487" spans="4:7" ht="14.25">
      <c r="D487" s="203"/>
      <c r="E487" s="203"/>
      <c r="F487" s="203"/>
      <c r="G487" s="148"/>
    </row>
    <row r="488" spans="4:7" ht="14.25">
      <c r="D488" s="203"/>
      <c r="E488" s="203"/>
      <c r="F488" s="203"/>
      <c r="G488" s="148"/>
    </row>
    <row r="489" spans="4:7" ht="14.25">
      <c r="D489" s="203"/>
      <c r="E489" s="203"/>
      <c r="F489" s="203"/>
      <c r="G489" s="148"/>
    </row>
    <row r="490" spans="4:7" ht="14.25">
      <c r="D490" s="203"/>
      <c r="E490" s="203"/>
      <c r="F490" s="203"/>
      <c r="G490" s="148"/>
    </row>
    <row r="491" spans="4:7" ht="14.25">
      <c r="D491" s="203"/>
      <c r="E491" s="203"/>
      <c r="F491" s="203"/>
      <c r="G491" s="148"/>
    </row>
    <row r="492" spans="4:7" ht="14.25">
      <c r="D492" s="203"/>
      <c r="E492" s="203"/>
      <c r="F492" s="203"/>
      <c r="G492" s="148"/>
    </row>
    <row r="493" spans="4:7" ht="14.25">
      <c r="D493" s="203"/>
      <c r="E493" s="203"/>
      <c r="F493" s="203"/>
      <c r="G493" s="148"/>
    </row>
    <row r="494" spans="4:7" ht="14.25">
      <c r="D494" s="203"/>
      <c r="E494" s="203"/>
      <c r="F494" s="203"/>
      <c r="G494" s="148"/>
    </row>
    <row r="495" spans="4:7" ht="14.25">
      <c r="D495" s="203"/>
      <c r="E495" s="203"/>
      <c r="F495" s="203"/>
      <c r="G495" s="148"/>
    </row>
    <row r="496" spans="4:7" ht="14.25">
      <c r="D496" s="203"/>
      <c r="E496" s="203"/>
      <c r="F496" s="203"/>
      <c r="G496" s="148"/>
    </row>
    <row r="497" spans="4:7" ht="14.25">
      <c r="D497" s="203"/>
      <c r="E497" s="203"/>
      <c r="F497" s="203"/>
      <c r="G497" s="148"/>
    </row>
    <row r="498" spans="4:7" ht="14.25">
      <c r="D498" s="203"/>
      <c r="E498" s="203"/>
      <c r="F498" s="203"/>
      <c r="G498" s="148"/>
    </row>
    <row r="499" spans="4:7" ht="14.25">
      <c r="D499" s="203"/>
      <c r="E499" s="203"/>
      <c r="F499" s="203"/>
      <c r="G499" s="148"/>
    </row>
    <row r="500" spans="4:7" ht="14.25">
      <c r="D500" s="203"/>
      <c r="E500" s="203"/>
      <c r="F500" s="203"/>
      <c r="G500" s="148"/>
    </row>
    <row r="501" spans="4:7" ht="14.25">
      <c r="D501" s="203"/>
      <c r="E501" s="203"/>
      <c r="F501" s="203"/>
      <c r="G501" s="148"/>
    </row>
    <row r="502" spans="4:7" ht="14.25">
      <c r="D502" s="203"/>
      <c r="E502" s="203"/>
      <c r="F502" s="203"/>
      <c r="G502" s="148"/>
    </row>
    <row r="503" spans="4:7" ht="14.25">
      <c r="D503" s="203"/>
      <c r="E503" s="203"/>
      <c r="F503" s="203"/>
      <c r="G503" s="148"/>
    </row>
    <row r="504" spans="4:7" ht="14.25">
      <c r="D504" s="203"/>
      <c r="E504" s="203"/>
      <c r="F504" s="203"/>
      <c r="G504" s="148"/>
    </row>
    <row r="505" spans="4:7" ht="14.25">
      <c r="D505" s="203"/>
      <c r="E505" s="203"/>
      <c r="F505" s="203"/>
      <c r="G505" s="148"/>
    </row>
    <row r="506" spans="4:7" ht="14.25">
      <c r="D506" s="203"/>
      <c r="E506" s="203"/>
      <c r="F506" s="203"/>
      <c r="G506" s="148"/>
    </row>
    <row r="507" spans="4:7" ht="14.25">
      <c r="D507" s="203"/>
      <c r="E507" s="203"/>
      <c r="F507" s="203"/>
      <c r="G507" s="148"/>
    </row>
    <row r="508" spans="4:7" ht="14.25">
      <c r="D508" s="203"/>
      <c r="E508" s="203"/>
      <c r="F508" s="203"/>
      <c r="G508" s="148"/>
    </row>
    <row r="509" spans="4:7" ht="14.25">
      <c r="D509" s="203"/>
      <c r="E509" s="203"/>
      <c r="F509" s="203"/>
      <c r="G509" s="148"/>
    </row>
    <row r="510" spans="4:7" ht="14.25">
      <c r="D510" s="203"/>
      <c r="E510" s="203"/>
      <c r="F510" s="203"/>
      <c r="G510" s="148"/>
    </row>
    <row r="511" spans="4:7" ht="14.25">
      <c r="D511" s="203"/>
      <c r="E511" s="203"/>
      <c r="F511" s="203"/>
      <c r="G511" s="148"/>
    </row>
    <row r="512" spans="4:7" ht="14.25">
      <c r="D512" s="203"/>
      <c r="E512" s="203"/>
      <c r="F512" s="203"/>
      <c r="G512" s="148"/>
    </row>
    <row r="513" spans="4:7" ht="14.25">
      <c r="D513" s="203"/>
      <c r="E513" s="203"/>
      <c r="F513" s="203"/>
      <c r="G513" s="148"/>
    </row>
    <row r="514" spans="4:7" ht="14.25">
      <c r="D514" s="203"/>
      <c r="E514" s="203"/>
      <c r="F514" s="203"/>
      <c r="G514" s="148"/>
    </row>
    <row r="515" spans="4:7" ht="14.25">
      <c r="D515" s="203"/>
      <c r="E515" s="203"/>
      <c r="F515" s="203"/>
      <c r="G515" s="148"/>
    </row>
    <row r="516" spans="4:7" ht="14.25">
      <c r="D516" s="203"/>
      <c r="E516" s="203"/>
      <c r="F516" s="203"/>
      <c r="G516" s="148"/>
    </row>
    <row r="517" spans="4:7" ht="14.25">
      <c r="D517" s="203"/>
      <c r="E517" s="203"/>
      <c r="F517" s="203"/>
      <c r="G517" s="148"/>
    </row>
    <row r="518" spans="4:7" ht="14.25">
      <c r="D518" s="203"/>
      <c r="E518" s="203"/>
      <c r="F518" s="203"/>
      <c r="G518" s="148"/>
    </row>
    <row r="519" spans="4:7" ht="14.25">
      <c r="D519" s="203"/>
      <c r="E519" s="203"/>
      <c r="F519" s="203"/>
      <c r="G519" s="148"/>
    </row>
    <row r="520" spans="4:7" ht="14.25">
      <c r="D520" s="203"/>
      <c r="E520" s="203"/>
      <c r="F520" s="203"/>
      <c r="G520" s="148"/>
    </row>
    <row r="521" spans="4:7" ht="14.25">
      <c r="D521" s="203"/>
      <c r="E521" s="203"/>
      <c r="F521" s="203"/>
      <c r="G521" s="148"/>
    </row>
    <row r="522" spans="4:7" ht="14.25">
      <c r="D522" s="203"/>
      <c r="E522" s="203"/>
      <c r="F522" s="203"/>
      <c r="G522" s="148"/>
    </row>
    <row r="523" spans="4:7" ht="14.25">
      <c r="D523" s="203"/>
      <c r="E523" s="203"/>
      <c r="F523" s="203"/>
      <c r="G523" s="148"/>
    </row>
    <row r="524" spans="4:7" ht="14.25">
      <c r="D524" s="203"/>
      <c r="E524" s="203"/>
      <c r="F524" s="203"/>
      <c r="G524" s="148"/>
    </row>
    <row r="525" spans="4:7" ht="14.25">
      <c r="D525" s="203"/>
      <c r="E525" s="203"/>
      <c r="F525" s="203"/>
      <c r="G525" s="148"/>
    </row>
    <row r="526" spans="4:7" ht="14.25">
      <c r="D526" s="203"/>
      <c r="E526" s="203"/>
      <c r="F526" s="203"/>
      <c r="G526" s="148"/>
    </row>
    <row r="527" spans="4:7" ht="14.25">
      <c r="D527" s="203"/>
      <c r="E527" s="203"/>
      <c r="F527" s="203"/>
      <c r="G527" s="148"/>
    </row>
    <row r="528" spans="4:7" ht="14.25">
      <c r="D528" s="203"/>
      <c r="E528" s="203"/>
      <c r="F528" s="203"/>
      <c r="G528" s="148"/>
    </row>
    <row r="529" spans="4:7" ht="14.25">
      <c r="D529" s="203"/>
      <c r="E529" s="203"/>
      <c r="F529" s="203"/>
      <c r="G529" s="148"/>
    </row>
    <row r="530" spans="4:7" ht="14.25">
      <c r="D530" s="203"/>
      <c r="E530" s="203"/>
      <c r="F530" s="203"/>
      <c r="G530" s="148"/>
    </row>
    <row r="531" spans="4:7" ht="14.25">
      <c r="D531" s="203"/>
      <c r="E531" s="203"/>
      <c r="F531" s="203"/>
      <c r="G531" s="148"/>
    </row>
    <row r="532" spans="4:7" ht="14.25">
      <c r="D532" s="203"/>
      <c r="E532" s="203"/>
      <c r="F532" s="203"/>
      <c r="G532" s="148"/>
    </row>
    <row r="533" spans="4:7" ht="14.25">
      <c r="D533" s="203"/>
      <c r="E533" s="203"/>
      <c r="F533" s="203"/>
      <c r="G533" s="148"/>
    </row>
    <row r="534" spans="4:7" ht="14.25">
      <c r="D534" s="203"/>
      <c r="E534" s="203"/>
      <c r="F534" s="203"/>
      <c r="G534" s="148"/>
    </row>
    <row r="535" spans="4:7" ht="14.25">
      <c r="D535" s="203"/>
      <c r="E535" s="203"/>
      <c r="F535" s="203"/>
      <c r="G535" s="148"/>
    </row>
    <row r="536" spans="4:7" ht="14.25">
      <c r="D536" s="203"/>
      <c r="E536" s="203"/>
      <c r="F536" s="203"/>
      <c r="G536" s="148"/>
    </row>
    <row r="537" spans="4:7" ht="14.25">
      <c r="D537" s="203"/>
      <c r="E537" s="203"/>
      <c r="F537" s="203"/>
      <c r="G537" s="148"/>
    </row>
    <row r="538" spans="4:7" ht="14.25">
      <c r="D538" s="203"/>
      <c r="E538" s="203"/>
      <c r="F538" s="203"/>
      <c r="G538" s="148"/>
    </row>
    <row r="539" spans="4:7" ht="14.25">
      <c r="D539" s="203"/>
      <c r="E539" s="203"/>
      <c r="F539" s="203"/>
      <c r="G539" s="148"/>
    </row>
    <row r="540" spans="4:7" ht="14.25">
      <c r="D540" s="203"/>
      <c r="E540" s="203"/>
      <c r="F540" s="203"/>
      <c r="G540" s="148"/>
    </row>
    <row r="541" spans="4:7" ht="14.25">
      <c r="D541" s="203"/>
      <c r="E541" s="203"/>
      <c r="F541" s="203"/>
      <c r="G541" s="148"/>
    </row>
    <row r="542" spans="4:7" ht="14.25">
      <c r="D542" s="203"/>
      <c r="E542" s="203"/>
      <c r="F542" s="203"/>
      <c r="G542" s="148"/>
    </row>
    <row r="543" spans="4:7" ht="14.25">
      <c r="D543" s="203"/>
      <c r="E543" s="203"/>
      <c r="F543" s="203"/>
      <c r="G543" s="148"/>
    </row>
    <row r="544" spans="4:7" ht="14.25">
      <c r="D544" s="203"/>
      <c r="E544" s="203"/>
      <c r="F544" s="203"/>
      <c r="G544" s="148"/>
    </row>
    <row r="545" spans="4:7" ht="14.25">
      <c r="D545" s="203"/>
      <c r="E545" s="203"/>
      <c r="F545" s="203"/>
      <c r="G545" s="148"/>
    </row>
    <row r="546" spans="4:7" ht="14.25">
      <c r="D546" s="203"/>
      <c r="E546" s="203"/>
      <c r="F546" s="203"/>
      <c r="G546" s="148"/>
    </row>
    <row r="547" spans="4:7" ht="14.25">
      <c r="D547" s="203"/>
      <c r="E547" s="203"/>
      <c r="F547" s="203"/>
      <c r="G547" s="148"/>
    </row>
    <row r="548" spans="4:7" ht="14.25">
      <c r="D548" s="203"/>
      <c r="E548" s="203"/>
      <c r="F548" s="203"/>
      <c r="G548" s="148"/>
    </row>
    <row r="549" spans="4:7" ht="14.25">
      <c r="D549" s="203"/>
      <c r="E549" s="203"/>
      <c r="F549" s="203"/>
      <c r="G549" s="148"/>
    </row>
    <row r="550" spans="4:7" ht="14.25">
      <c r="D550" s="203"/>
      <c r="E550" s="203"/>
      <c r="F550" s="203"/>
      <c r="G550" s="148"/>
    </row>
    <row r="551" spans="4:7" ht="14.25">
      <c r="D551" s="203"/>
      <c r="E551" s="203"/>
      <c r="F551" s="203"/>
      <c r="G551" s="148"/>
    </row>
    <row r="552" spans="4:7" ht="14.25">
      <c r="D552" s="203"/>
      <c r="E552" s="203"/>
      <c r="F552" s="203"/>
      <c r="G552" s="148"/>
    </row>
    <row r="553" spans="4:7" ht="14.25">
      <c r="D553" s="203"/>
      <c r="E553" s="203"/>
      <c r="F553" s="203"/>
      <c r="G553" s="148"/>
    </row>
    <row r="554" spans="4:7" ht="14.25">
      <c r="D554" s="203"/>
      <c r="E554" s="203"/>
      <c r="F554" s="203"/>
      <c r="G554" s="148"/>
    </row>
    <row r="555" spans="4:7" ht="14.25">
      <c r="D555" s="203"/>
      <c r="E555" s="203"/>
      <c r="F555" s="203"/>
      <c r="G555" s="148"/>
    </row>
    <row r="556" spans="4:7" ht="14.25">
      <c r="D556" s="203"/>
      <c r="E556" s="203"/>
      <c r="F556" s="203"/>
      <c r="G556" s="148"/>
    </row>
    <row r="557" spans="4:7" ht="14.25">
      <c r="D557" s="203"/>
      <c r="E557" s="203"/>
      <c r="F557" s="203"/>
      <c r="G557" s="148"/>
    </row>
    <row r="558" spans="4:7" ht="14.25">
      <c r="D558" s="203"/>
      <c r="E558" s="203"/>
      <c r="F558" s="203"/>
      <c r="G558" s="148"/>
    </row>
    <row r="559" spans="4:7" ht="14.25">
      <c r="D559" s="203"/>
      <c r="E559" s="203"/>
      <c r="F559" s="203"/>
      <c r="G559" s="148"/>
    </row>
    <row r="560" spans="4:7" ht="14.25">
      <c r="D560" s="203"/>
      <c r="E560" s="203"/>
      <c r="F560" s="203"/>
      <c r="G560" s="148"/>
    </row>
    <row r="561" spans="4:7" ht="14.25">
      <c r="D561" s="203"/>
      <c r="E561" s="203"/>
      <c r="F561" s="203"/>
      <c r="G561" s="148"/>
    </row>
    <row r="562" spans="4:7" ht="14.25">
      <c r="D562" s="203"/>
      <c r="E562" s="203"/>
      <c r="F562" s="203"/>
      <c r="G562" s="148"/>
    </row>
    <row r="563" spans="4:7" ht="14.25">
      <c r="D563" s="203"/>
      <c r="E563" s="203"/>
      <c r="F563" s="203"/>
      <c r="G563" s="148"/>
    </row>
    <row r="564" spans="4:7" ht="14.25">
      <c r="D564" s="203"/>
      <c r="E564" s="203"/>
      <c r="F564" s="203"/>
      <c r="G564" s="148"/>
    </row>
    <row r="565" spans="4:7" ht="14.25">
      <c r="D565" s="203"/>
      <c r="E565" s="203"/>
      <c r="F565" s="203"/>
      <c r="G565" s="148"/>
    </row>
    <row r="566" spans="4:7" ht="14.25">
      <c r="D566" s="203"/>
      <c r="E566" s="203"/>
      <c r="F566" s="203"/>
      <c r="G566" s="148"/>
    </row>
    <row r="567" spans="4:7" ht="14.25">
      <c r="D567" s="203"/>
      <c r="E567" s="203"/>
      <c r="F567" s="203"/>
      <c r="G567" s="148"/>
    </row>
    <row r="568" spans="4:7" ht="14.25">
      <c r="D568" s="203"/>
      <c r="E568" s="203"/>
      <c r="F568" s="203"/>
      <c r="G568" s="148"/>
    </row>
    <row r="569" spans="4:7" ht="14.25">
      <c r="D569" s="203"/>
      <c r="E569" s="203"/>
      <c r="F569" s="203"/>
      <c r="G569" s="148"/>
    </row>
    <row r="570" spans="4:7" ht="14.25">
      <c r="D570" s="203"/>
      <c r="E570" s="203"/>
      <c r="F570" s="203"/>
      <c r="G570" s="148"/>
    </row>
    <row r="571" spans="4:7" ht="14.25">
      <c r="D571" s="203"/>
      <c r="E571" s="203"/>
      <c r="F571" s="203"/>
      <c r="G571" s="148"/>
    </row>
    <row r="572" spans="4:7" ht="14.25">
      <c r="D572" s="203"/>
      <c r="E572" s="203"/>
      <c r="F572" s="203"/>
      <c r="G572" s="148"/>
    </row>
    <row r="573" spans="4:7" ht="14.25">
      <c r="D573" s="203"/>
      <c r="E573" s="203"/>
      <c r="F573" s="203"/>
      <c r="G573" s="148"/>
    </row>
    <row r="574" spans="4:7" ht="14.25">
      <c r="D574" s="203"/>
      <c r="E574" s="203"/>
      <c r="F574" s="203"/>
      <c r="G574" s="148"/>
    </row>
    <row r="575" spans="4:7" ht="14.25">
      <c r="D575" s="203"/>
      <c r="E575" s="203"/>
      <c r="F575" s="203"/>
      <c r="G575" s="148"/>
    </row>
    <row r="576" spans="4:7" ht="14.25">
      <c r="D576" s="203"/>
      <c r="E576" s="203"/>
      <c r="F576" s="203"/>
      <c r="G576" s="148"/>
    </row>
    <row r="577" spans="4:7" ht="14.25">
      <c r="D577" s="203"/>
      <c r="E577" s="203"/>
      <c r="F577" s="203"/>
      <c r="G577" s="148"/>
    </row>
    <row r="578" spans="4:7" ht="14.25">
      <c r="D578" s="203"/>
      <c r="E578" s="203"/>
      <c r="F578" s="203"/>
      <c r="G578" s="148"/>
    </row>
    <row r="579" spans="4:7" ht="14.25">
      <c r="D579" s="203"/>
      <c r="E579" s="203"/>
      <c r="F579" s="203"/>
      <c r="G579" s="148"/>
    </row>
    <row r="580" spans="4:7" ht="14.25">
      <c r="D580" s="203"/>
      <c r="E580" s="203"/>
      <c r="F580" s="203"/>
      <c r="G580" s="148"/>
    </row>
    <row r="581" spans="4:7" ht="14.25">
      <c r="D581" s="203"/>
      <c r="E581" s="203"/>
      <c r="F581" s="203"/>
      <c r="G581" s="148"/>
    </row>
    <row r="582" spans="4:7" ht="14.25">
      <c r="D582" s="203"/>
      <c r="E582" s="203"/>
      <c r="F582" s="203"/>
      <c r="G582" s="148"/>
    </row>
    <row r="583" spans="4:7" ht="14.25">
      <c r="D583" s="203"/>
      <c r="E583" s="203"/>
      <c r="F583" s="203"/>
      <c r="G583" s="148"/>
    </row>
    <row r="584" spans="4:7" ht="14.25">
      <c r="D584" s="203"/>
      <c r="E584" s="203"/>
      <c r="F584" s="203"/>
      <c r="G584" s="148"/>
    </row>
    <row r="585" spans="4:7" ht="14.25">
      <c r="D585" s="203"/>
      <c r="E585" s="203"/>
      <c r="F585" s="203"/>
      <c r="G585" s="148"/>
    </row>
    <row r="586" spans="4:7" ht="14.25">
      <c r="D586" s="203"/>
      <c r="E586" s="203"/>
      <c r="F586" s="203"/>
      <c r="G586" s="148"/>
    </row>
    <row r="587" spans="4:7" ht="14.25">
      <c r="D587" s="203"/>
      <c r="E587" s="203"/>
      <c r="F587" s="203"/>
      <c r="G587" s="148"/>
    </row>
    <row r="588" spans="4:7" ht="14.25">
      <c r="D588" s="203"/>
      <c r="E588" s="203"/>
      <c r="F588" s="203"/>
      <c r="G588" s="148"/>
    </row>
    <row r="589" spans="4:7" ht="14.25">
      <c r="D589" s="203"/>
      <c r="E589" s="203"/>
      <c r="F589" s="203"/>
      <c r="G589" s="148"/>
    </row>
    <row r="590" spans="4:7" ht="14.25">
      <c r="D590" s="203"/>
      <c r="E590" s="203"/>
      <c r="F590" s="203"/>
      <c r="G590" s="148"/>
    </row>
    <row r="591" spans="4:7" ht="14.25">
      <c r="D591" s="203"/>
      <c r="E591" s="203"/>
      <c r="F591" s="203"/>
      <c r="G591" s="148"/>
    </row>
    <row r="592" spans="4:7" ht="14.25">
      <c r="D592" s="203"/>
      <c r="E592" s="203"/>
      <c r="F592" s="203"/>
      <c r="G592" s="148"/>
    </row>
    <row r="593" spans="4:7" ht="14.25">
      <c r="D593" s="203"/>
      <c r="E593" s="203"/>
      <c r="F593" s="203"/>
      <c r="G593" s="148"/>
    </row>
    <row r="594" spans="4:7" ht="14.25">
      <c r="D594" s="203"/>
      <c r="E594" s="203"/>
      <c r="F594" s="203"/>
      <c r="G594" s="148"/>
    </row>
    <row r="595" spans="4:7" ht="14.25">
      <c r="D595" s="203"/>
      <c r="E595" s="203"/>
      <c r="F595" s="203"/>
      <c r="G595" s="148"/>
    </row>
    <row r="596" spans="4:7" ht="14.25">
      <c r="D596" s="203"/>
      <c r="E596" s="203"/>
      <c r="F596" s="203"/>
      <c r="G596" s="148"/>
    </row>
    <row r="597" spans="4:7" ht="14.25">
      <c r="D597" s="203"/>
      <c r="E597" s="203"/>
      <c r="F597" s="203"/>
      <c r="G597" s="148"/>
    </row>
    <row r="598" spans="4:7" ht="14.25">
      <c r="D598" s="203"/>
      <c r="E598" s="203"/>
      <c r="F598" s="203"/>
      <c r="G598" s="148"/>
    </row>
    <row r="599" spans="4:7" ht="14.25">
      <c r="D599" s="203"/>
      <c r="E599" s="203"/>
      <c r="F599" s="203"/>
      <c r="G599" s="148"/>
    </row>
    <row r="600" spans="4:7" ht="14.25">
      <c r="D600" s="203"/>
      <c r="E600" s="203"/>
      <c r="F600" s="203"/>
      <c r="G600" s="148"/>
    </row>
    <row r="601" spans="4:7" ht="14.25">
      <c r="D601" s="203"/>
      <c r="E601" s="203"/>
      <c r="F601" s="203"/>
      <c r="G601" s="148"/>
    </row>
    <row r="602" spans="4:7" ht="14.25">
      <c r="D602" s="203"/>
      <c r="E602" s="203"/>
      <c r="F602" s="203"/>
      <c r="G602" s="148"/>
    </row>
    <row r="603" spans="4:7" ht="14.25">
      <c r="D603" s="203"/>
      <c r="E603" s="203"/>
      <c r="F603" s="203"/>
      <c r="G603" s="148"/>
    </row>
    <row r="604" spans="4:7" ht="14.25">
      <c r="D604" s="203"/>
      <c r="E604" s="203"/>
      <c r="F604" s="203"/>
      <c r="G604" s="148"/>
    </row>
    <row r="605" spans="4:7" ht="14.25">
      <c r="D605" s="203"/>
      <c r="E605" s="203"/>
      <c r="F605" s="203"/>
      <c r="G605" s="148"/>
    </row>
    <row r="606" spans="4:7" ht="14.25">
      <c r="D606" s="203"/>
      <c r="E606" s="203"/>
      <c r="F606" s="203"/>
      <c r="G606" s="148"/>
    </row>
    <row r="607" spans="4:7" ht="14.25">
      <c r="D607" s="203"/>
      <c r="E607" s="203"/>
      <c r="F607" s="203"/>
      <c r="G607" s="148"/>
    </row>
    <row r="608" spans="4:7" ht="14.25">
      <c r="D608" s="203"/>
      <c r="E608" s="203"/>
      <c r="F608" s="203"/>
      <c r="G608" s="148"/>
    </row>
    <row r="609" spans="4:7" ht="14.25">
      <c r="D609" s="203"/>
      <c r="E609" s="203"/>
      <c r="F609" s="203"/>
      <c r="G609" s="148"/>
    </row>
    <row r="610" spans="4:7" ht="14.25">
      <c r="D610" s="203"/>
      <c r="E610" s="203"/>
      <c r="F610" s="203"/>
      <c r="G610" s="148"/>
    </row>
    <row r="611" spans="4:7" ht="14.25">
      <c r="D611" s="203"/>
      <c r="E611" s="203"/>
      <c r="F611" s="203"/>
      <c r="G611" s="148"/>
    </row>
    <row r="612" spans="4:7" ht="14.25">
      <c r="D612" s="203"/>
      <c r="E612" s="203"/>
      <c r="F612" s="203"/>
      <c r="G612" s="148"/>
    </row>
    <row r="613" spans="4:7" ht="14.25">
      <c r="D613" s="203"/>
      <c r="E613" s="203"/>
      <c r="F613" s="203"/>
      <c r="G613" s="148"/>
    </row>
    <row r="614" spans="4:7" ht="14.25">
      <c r="D614" s="203"/>
      <c r="E614" s="203"/>
      <c r="F614" s="203"/>
      <c r="G614" s="148"/>
    </row>
    <row r="615" spans="4:7" ht="14.25">
      <c r="D615" s="203"/>
      <c r="E615" s="203"/>
      <c r="F615" s="203"/>
      <c r="G615" s="148"/>
    </row>
    <row r="616" spans="4:7" ht="14.25">
      <c r="D616" s="203"/>
      <c r="E616" s="203"/>
      <c r="F616" s="203"/>
      <c r="G616" s="148"/>
    </row>
    <row r="617" spans="4:7" ht="14.25">
      <c r="D617" s="203"/>
      <c r="E617" s="203"/>
      <c r="F617" s="203"/>
      <c r="G617" s="148"/>
    </row>
    <row r="618" spans="4:7" ht="14.25">
      <c r="D618" s="203"/>
      <c r="E618" s="203"/>
      <c r="F618" s="203"/>
      <c r="G618" s="148"/>
    </row>
    <row r="619" spans="4:7" ht="14.25">
      <c r="D619" s="203"/>
      <c r="E619" s="203"/>
      <c r="F619" s="203"/>
      <c r="G619" s="148"/>
    </row>
    <row r="620" spans="4:7" ht="14.25">
      <c r="D620" s="203"/>
      <c r="E620" s="203"/>
      <c r="F620" s="203"/>
      <c r="G620" s="148"/>
    </row>
    <row r="621" spans="4:7" ht="14.25">
      <c r="D621" s="203"/>
      <c r="E621" s="203"/>
      <c r="F621" s="203"/>
      <c r="G621" s="148"/>
    </row>
    <row r="622" spans="4:7" ht="14.25">
      <c r="D622" s="203"/>
      <c r="E622" s="203"/>
      <c r="F622" s="203"/>
      <c r="G622" s="148"/>
    </row>
    <row r="623" spans="4:7" ht="14.25">
      <c r="D623" s="203"/>
      <c r="E623" s="203"/>
      <c r="F623" s="203"/>
      <c r="G623" s="148"/>
    </row>
    <row r="624" spans="4:7" ht="14.25">
      <c r="D624" s="203"/>
      <c r="E624" s="203"/>
      <c r="F624" s="203"/>
      <c r="G624" s="148"/>
    </row>
    <row r="625" spans="4:7" ht="14.25">
      <c r="D625" s="203"/>
      <c r="E625" s="203"/>
      <c r="F625" s="203"/>
      <c r="G625" s="148"/>
    </row>
    <row r="626" spans="4:7" ht="14.25">
      <c r="D626" s="203"/>
      <c r="E626" s="203"/>
      <c r="F626" s="203"/>
      <c r="G626" s="148"/>
    </row>
    <row r="627" spans="4:7" ht="14.25">
      <c r="D627" s="203"/>
      <c r="E627" s="203"/>
      <c r="F627" s="203"/>
      <c r="G627" s="148"/>
    </row>
    <row r="628" spans="4:7" ht="14.25">
      <c r="D628" s="203"/>
      <c r="E628" s="203"/>
      <c r="F628" s="203"/>
      <c r="G628" s="148"/>
    </row>
    <row r="629" spans="4:7" ht="14.25">
      <c r="D629" s="203"/>
      <c r="E629" s="203"/>
      <c r="F629" s="203"/>
      <c r="G629" s="148"/>
    </row>
    <row r="630" spans="4:7" ht="14.25">
      <c r="D630" s="203"/>
      <c r="E630" s="203"/>
      <c r="F630" s="203"/>
      <c r="G630" s="148"/>
    </row>
    <row r="631" spans="4:7" ht="14.25">
      <c r="D631" s="203"/>
      <c r="E631" s="203"/>
      <c r="F631" s="203"/>
      <c r="G631" s="148"/>
    </row>
    <row r="632" spans="4:7" ht="14.25">
      <c r="D632" s="203"/>
      <c r="E632" s="203"/>
      <c r="F632" s="203"/>
      <c r="G632" s="148"/>
    </row>
    <row r="633" spans="4:7" ht="14.25">
      <c r="D633" s="203"/>
      <c r="E633" s="203"/>
      <c r="F633" s="203"/>
      <c r="G633" s="148"/>
    </row>
    <row r="634" spans="4:7" ht="14.25">
      <c r="D634" s="203"/>
      <c r="E634" s="203"/>
      <c r="F634" s="203"/>
      <c r="G634" s="148"/>
    </row>
    <row r="635" spans="4:7" ht="14.25">
      <c r="D635" s="203"/>
      <c r="E635" s="203"/>
      <c r="F635" s="203"/>
      <c r="G635" s="148"/>
    </row>
    <row r="636" spans="4:7" ht="14.25">
      <c r="D636" s="203"/>
      <c r="E636" s="203"/>
      <c r="F636" s="203"/>
      <c r="G636" s="148"/>
    </row>
    <row r="637" spans="4:7" ht="14.25">
      <c r="D637" s="203"/>
      <c r="E637" s="203"/>
      <c r="F637" s="203"/>
      <c r="G637" s="148"/>
    </row>
    <row r="638" spans="4:7" ht="14.25">
      <c r="D638" s="203"/>
      <c r="E638" s="203"/>
      <c r="F638" s="203"/>
      <c r="G638" s="148"/>
    </row>
    <row r="639" spans="4:7" ht="14.25">
      <c r="D639" s="203"/>
      <c r="E639" s="203"/>
      <c r="F639" s="203"/>
      <c r="G639" s="148"/>
    </row>
    <row r="640" spans="4:7" ht="14.25">
      <c r="D640" s="203"/>
      <c r="E640" s="203"/>
      <c r="F640" s="203"/>
      <c r="G640" s="148"/>
    </row>
    <row r="641" spans="4:7" ht="14.25">
      <c r="D641" s="203"/>
      <c r="E641" s="203"/>
      <c r="F641" s="203"/>
      <c r="G641" s="148"/>
    </row>
    <row r="642" spans="4:7" ht="14.25">
      <c r="D642" s="203"/>
      <c r="E642" s="203"/>
      <c r="F642" s="203"/>
      <c r="G642" s="148"/>
    </row>
    <row r="643" spans="4:7" ht="14.25">
      <c r="D643" s="203"/>
      <c r="E643" s="203"/>
      <c r="F643" s="203"/>
      <c r="G643" s="148"/>
    </row>
    <row r="644" spans="4:7" ht="14.25">
      <c r="D644" s="203"/>
      <c r="E644" s="203"/>
      <c r="F644" s="203"/>
      <c r="G644" s="148"/>
    </row>
    <row r="645" spans="4:7" ht="14.25">
      <c r="D645" s="203"/>
      <c r="E645" s="203"/>
      <c r="F645" s="203"/>
      <c r="G645" s="148"/>
    </row>
    <row r="646" spans="4:7" ht="14.25">
      <c r="D646" s="203"/>
      <c r="E646" s="203"/>
      <c r="F646" s="203"/>
      <c r="G646" s="148"/>
    </row>
    <row r="647" spans="4:7" ht="14.25">
      <c r="D647" s="203"/>
      <c r="E647" s="203"/>
      <c r="F647" s="203"/>
      <c r="G647" s="148"/>
    </row>
    <row r="648" spans="4:7" ht="14.25">
      <c r="D648" s="203"/>
      <c r="E648" s="203"/>
      <c r="F648" s="203"/>
      <c r="G648" s="148"/>
    </row>
    <row r="649" spans="4:7" ht="14.25">
      <c r="D649" s="203"/>
      <c r="E649" s="203"/>
      <c r="F649" s="203"/>
      <c r="G649" s="148"/>
    </row>
    <row r="650" spans="4:7" ht="14.25">
      <c r="D650" s="203"/>
      <c r="E650" s="203"/>
      <c r="F650" s="203"/>
      <c r="G650" s="148"/>
    </row>
    <row r="651" spans="4:7" ht="14.25">
      <c r="D651" s="203"/>
      <c r="E651" s="203"/>
      <c r="F651" s="203"/>
      <c r="G651" s="148"/>
    </row>
    <row r="652" spans="4:7" ht="14.25">
      <c r="D652" s="203"/>
      <c r="E652" s="203"/>
      <c r="F652" s="203"/>
      <c r="G652" s="148"/>
    </row>
    <row r="653" spans="4:7" ht="14.25">
      <c r="D653" s="203"/>
      <c r="E653" s="203"/>
      <c r="F653" s="203"/>
      <c r="G653" s="148"/>
    </row>
    <row r="654" spans="4:7" ht="14.25">
      <c r="D654" s="203"/>
      <c r="E654" s="203"/>
      <c r="F654" s="203"/>
      <c r="G654" s="148"/>
    </row>
    <row r="655" spans="4:7" ht="14.25">
      <c r="D655" s="203"/>
      <c r="E655" s="203"/>
      <c r="F655" s="203"/>
      <c r="G655" s="148"/>
    </row>
    <row r="656" spans="4:7" ht="14.25">
      <c r="D656" s="203"/>
      <c r="E656" s="203"/>
      <c r="F656" s="203"/>
      <c r="G656" s="148"/>
    </row>
    <row r="657" spans="4:7" ht="14.25">
      <c r="D657" s="203"/>
      <c r="E657" s="203"/>
      <c r="F657" s="203"/>
      <c r="G657" s="148"/>
    </row>
    <row r="658" spans="4:7" ht="14.25">
      <c r="D658" s="203"/>
      <c r="E658" s="203"/>
      <c r="F658" s="203"/>
      <c r="G658" s="148"/>
    </row>
    <row r="659" spans="4:7" ht="14.25">
      <c r="D659" s="203"/>
      <c r="E659" s="203"/>
      <c r="F659" s="203"/>
      <c r="G659" s="148"/>
    </row>
    <row r="660" spans="4:7" ht="14.25">
      <c r="D660" s="203"/>
      <c r="E660" s="203"/>
      <c r="F660" s="203"/>
      <c r="G660" s="148"/>
    </row>
    <row r="661" spans="4:7" ht="14.25">
      <c r="D661" s="203"/>
      <c r="E661" s="203"/>
      <c r="F661" s="203"/>
      <c r="G661" s="148"/>
    </row>
    <row r="662" spans="4:7" ht="14.25">
      <c r="D662" s="203"/>
      <c r="E662" s="203"/>
      <c r="F662" s="203"/>
      <c r="G662" s="148"/>
    </row>
    <row r="663" spans="4:7" ht="14.25">
      <c r="D663" s="203"/>
      <c r="E663" s="203"/>
      <c r="F663" s="203"/>
      <c r="G663" s="148"/>
    </row>
    <row r="664" spans="4:7" ht="14.25">
      <c r="D664" s="203"/>
      <c r="E664" s="203"/>
      <c r="F664" s="203"/>
      <c r="G664" s="148"/>
    </row>
    <row r="665" spans="4:7" ht="14.25">
      <c r="D665" s="203"/>
      <c r="E665" s="203"/>
      <c r="F665" s="203"/>
      <c r="G665" s="148"/>
    </row>
    <row r="666" spans="4:7" ht="14.25">
      <c r="D666" s="203"/>
      <c r="E666" s="203"/>
      <c r="F666" s="203"/>
      <c r="G666" s="148"/>
    </row>
    <row r="667" spans="4:7" ht="14.25">
      <c r="D667" s="203"/>
      <c r="E667" s="203"/>
      <c r="F667" s="203"/>
      <c r="G667" s="148"/>
    </row>
    <row r="668" spans="4:7" ht="14.25">
      <c r="D668" s="203"/>
      <c r="E668" s="203"/>
      <c r="F668" s="203"/>
      <c r="G668" s="148"/>
    </row>
    <row r="669" spans="4:7" ht="14.25">
      <c r="D669" s="203"/>
      <c r="E669" s="203"/>
      <c r="F669" s="203"/>
      <c r="G669" s="148"/>
    </row>
    <row r="670" spans="4:7" ht="14.25">
      <c r="D670" s="203"/>
      <c r="E670" s="203"/>
      <c r="F670" s="203"/>
      <c r="G670" s="148"/>
    </row>
    <row r="671" spans="4:7" ht="14.25">
      <c r="D671" s="203"/>
      <c r="E671" s="203"/>
      <c r="F671" s="203"/>
      <c r="G671" s="148"/>
    </row>
    <row r="672" spans="4:7" ht="14.25">
      <c r="D672" s="203"/>
      <c r="E672" s="203"/>
      <c r="F672" s="203"/>
      <c r="G672" s="148"/>
    </row>
    <row r="673" spans="4:7" ht="14.25">
      <c r="D673" s="203"/>
      <c r="E673" s="203"/>
      <c r="F673" s="203"/>
      <c r="G673" s="148"/>
    </row>
    <row r="674" spans="4:7" ht="14.25">
      <c r="D674" s="203"/>
      <c r="E674" s="203"/>
      <c r="F674" s="203"/>
      <c r="G674" s="148"/>
    </row>
    <row r="675" spans="4:7" ht="14.25">
      <c r="D675" s="203"/>
      <c r="E675" s="203"/>
      <c r="F675" s="203"/>
      <c r="G675" s="148"/>
    </row>
    <row r="676" spans="4:7" ht="14.25">
      <c r="D676" s="203"/>
      <c r="E676" s="203"/>
      <c r="F676" s="203"/>
      <c r="G676" s="148"/>
    </row>
    <row r="677" spans="4:7" ht="14.25">
      <c r="D677" s="203"/>
      <c r="E677" s="203"/>
      <c r="F677" s="203"/>
      <c r="G677" s="148"/>
    </row>
    <row r="678" spans="4:7" ht="14.25">
      <c r="D678" s="203"/>
      <c r="E678" s="203"/>
      <c r="F678" s="203"/>
      <c r="G678" s="148"/>
    </row>
    <row r="679" spans="4:7" ht="14.25">
      <c r="D679" s="203"/>
      <c r="E679" s="203"/>
      <c r="F679" s="203"/>
      <c r="G679" s="148"/>
    </row>
    <row r="680" spans="4:7" ht="14.25">
      <c r="D680" s="203"/>
      <c r="E680" s="203"/>
      <c r="F680" s="203"/>
      <c r="G680" s="148"/>
    </row>
    <row r="681" spans="4:7" ht="14.25">
      <c r="D681" s="203"/>
      <c r="E681" s="203"/>
      <c r="F681" s="203"/>
      <c r="G681" s="148"/>
    </row>
    <row r="682" spans="4:7" ht="14.25">
      <c r="D682" s="203"/>
      <c r="E682" s="203"/>
      <c r="F682" s="203"/>
      <c r="G682" s="148"/>
    </row>
    <row r="683" spans="4:7" ht="14.25">
      <c r="D683" s="203"/>
      <c r="E683" s="203"/>
      <c r="F683" s="203"/>
      <c r="G683" s="148"/>
    </row>
    <row r="684" spans="4:7" ht="14.25">
      <c r="D684" s="203"/>
      <c r="E684" s="203"/>
      <c r="F684" s="203"/>
      <c r="G684" s="148"/>
    </row>
    <row r="685" spans="4:7" ht="14.25">
      <c r="D685" s="203"/>
      <c r="E685" s="203"/>
      <c r="F685" s="203"/>
      <c r="G685" s="148"/>
    </row>
    <row r="686" spans="4:7" ht="14.25">
      <c r="D686" s="203"/>
      <c r="E686" s="203"/>
      <c r="F686" s="203"/>
      <c r="G686" s="148"/>
    </row>
    <row r="687" spans="4:7" ht="14.25">
      <c r="D687" s="203"/>
      <c r="E687" s="203"/>
      <c r="F687" s="203"/>
      <c r="G687" s="148"/>
    </row>
    <row r="688" spans="4:7" ht="14.25">
      <c r="D688" s="203"/>
      <c r="E688" s="203"/>
      <c r="F688" s="203"/>
      <c r="G688" s="148"/>
    </row>
    <row r="689" spans="4:7" ht="14.25">
      <c r="D689" s="203"/>
      <c r="E689" s="203"/>
      <c r="F689" s="203"/>
      <c r="G689" s="148"/>
    </row>
    <row r="690" spans="4:7" ht="14.25">
      <c r="D690" s="203"/>
      <c r="E690" s="203"/>
      <c r="F690" s="203"/>
      <c r="G690" s="148"/>
    </row>
    <row r="691" spans="4:7" ht="14.25">
      <c r="D691" s="203"/>
      <c r="E691" s="203"/>
      <c r="F691" s="203"/>
      <c r="G691" s="148"/>
    </row>
    <row r="692" spans="4:7" ht="14.25">
      <c r="D692" s="203"/>
      <c r="E692" s="203"/>
      <c r="F692" s="203"/>
      <c r="G692" s="148"/>
    </row>
    <row r="693" spans="4:7" ht="14.25">
      <c r="D693" s="203"/>
      <c r="E693" s="203"/>
      <c r="F693" s="203"/>
      <c r="G693" s="148"/>
    </row>
    <row r="694" spans="4:7" ht="14.25">
      <c r="D694" s="203"/>
      <c r="E694" s="203"/>
      <c r="F694" s="203"/>
      <c r="G694" s="148"/>
    </row>
    <row r="695" spans="4:7" ht="14.25">
      <c r="D695" s="203"/>
      <c r="E695" s="203"/>
      <c r="F695" s="203"/>
      <c r="G695" s="148"/>
    </row>
    <row r="696" spans="4:7" ht="14.25">
      <c r="D696" s="203"/>
      <c r="E696" s="203"/>
      <c r="F696" s="203"/>
      <c r="G696" s="148"/>
    </row>
    <row r="697" spans="4:7" ht="14.25">
      <c r="D697" s="203"/>
      <c r="E697" s="203"/>
      <c r="F697" s="203"/>
      <c r="G697" s="148"/>
    </row>
    <row r="698" spans="4:7" ht="14.25">
      <c r="D698" s="203"/>
      <c r="E698" s="203"/>
      <c r="F698" s="203"/>
      <c r="G698" s="148"/>
    </row>
    <row r="699" spans="4:7" ht="14.25">
      <c r="D699" s="203"/>
      <c r="E699" s="203"/>
      <c r="F699" s="203"/>
      <c r="G699" s="148"/>
    </row>
    <row r="700" spans="4:7" ht="14.25">
      <c r="D700" s="203"/>
      <c r="E700" s="203"/>
      <c r="F700" s="203"/>
      <c r="G700" s="148"/>
    </row>
    <row r="701" spans="4:7" ht="14.25">
      <c r="D701" s="203"/>
      <c r="E701" s="203"/>
      <c r="F701" s="203"/>
      <c r="G701" s="148"/>
    </row>
    <row r="702" spans="4:7" ht="14.25">
      <c r="D702" s="203"/>
      <c r="E702" s="203"/>
      <c r="F702" s="203"/>
      <c r="G702" s="148"/>
    </row>
    <row r="703" spans="4:7" ht="14.25">
      <c r="D703" s="203"/>
      <c r="E703" s="203"/>
      <c r="F703" s="203"/>
      <c r="G703" s="148"/>
    </row>
    <row r="704" spans="4:7" ht="14.25">
      <c r="D704" s="203"/>
      <c r="E704" s="203"/>
      <c r="F704" s="203"/>
      <c r="G704" s="148"/>
    </row>
    <row r="705" spans="4:7" ht="14.25">
      <c r="D705" s="203"/>
      <c r="E705" s="203"/>
      <c r="F705" s="203"/>
      <c r="G705" s="148"/>
    </row>
    <row r="706" spans="4:7" ht="14.25">
      <c r="D706" s="203"/>
      <c r="E706" s="203"/>
      <c r="F706" s="203"/>
      <c r="G706" s="148"/>
    </row>
    <row r="707" spans="4:7" ht="14.25">
      <c r="D707" s="203"/>
      <c r="E707" s="203"/>
      <c r="F707" s="203"/>
      <c r="G707" s="148"/>
    </row>
    <row r="708" spans="4:7" ht="14.25">
      <c r="D708" s="203"/>
      <c r="E708" s="203"/>
      <c r="F708" s="203"/>
      <c r="G708" s="148"/>
    </row>
    <row r="709" spans="4:7" ht="14.25">
      <c r="D709" s="203"/>
      <c r="E709" s="203"/>
      <c r="F709" s="203"/>
      <c r="G709" s="148"/>
    </row>
    <row r="710" spans="4:7" ht="14.25">
      <c r="D710" s="203"/>
      <c r="E710" s="203"/>
      <c r="F710" s="203"/>
      <c r="G710" s="148"/>
    </row>
    <row r="711" spans="4:7" ht="14.25">
      <c r="D711" s="203"/>
      <c r="E711" s="203"/>
      <c r="F711" s="203"/>
      <c r="G711" s="148"/>
    </row>
    <row r="712" spans="4:7" ht="14.25">
      <c r="D712" s="203"/>
      <c r="E712" s="203"/>
      <c r="F712" s="203"/>
      <c r="G712" s="148"/>
    </row>
    <row r="713" spans="4:7" ht="14.25">
      <c r="D713" s="203"/>
      <c r="E713" s="203"/>
      <c r="F713" s="203"/>
      <c r="G713" s="148"/>
    </row>
    <row r="714" spans="4:7" ht="14.25">
      <c r="D714" s="203"/>
      <c r="E714" s="203"/>
      <c r="F714" s="203"/>
      <c r="G714" s="148"/>
    </row>
    <row r="715" spans="4:7" ht="14.25">
      <c r="D715" s="203"/>
      <c r="E715" s="203"/>
      <c r="F715" s="203"/>
      <c r="G715" s="148"/>
    </row>
    <row r="716" spans="4:7" ht="14.25">
      <c r="D716" s="203"/>
      <c r="E716" s="203"/>
      <c r="F716" s="203"/>
      <c r="G716" s="148"/>
    </row>
    <row r="717" spans="4:7" ht="14.25">
      <c r="D717" s="203"/>
      <c r="E717" s="203"/>
      <c r="F717" s="203"/>
      <c r="G717" s="148"/>
    </row>
    <row r="718" spans="4:7" ht="14.25">
      <c r="D718" s="203"/>
      <c r="E718" s="203"/>
      <c r="F718" s="203"/>
      <c r="G718" s="148"/>
    </row>
    <row r="719" spans="4:7" ht="14.25">
      <c r="D719" s="203"/>
      <c r="E719" s="203"/>
      <c r="F719" s="203"/>
      <c r="G719" s="148"/>
    </row>
    <row r="720" spans="4:7" ht="14.25">
      <c r="D720" s="203"/>
      <c r="E720" s="203"/>
      <c r="F720" s="203"/>
      <c r="G720" s="148"/>
    </row>
    <row r="721" spans="4:7" ht="14.25">
      <c r="D721" s="203"/>
      <c r="E721" s="203"/>
      <c r="F721" s="203"/>
      <c r="G721" s="148"/>
    </row>
    <row r="722" spans="4:7" ht="14.25">
      <c r="D722" s="203"/>
      <c r="E722" s="203"/>
      <c r="F722" s="203"/>
      <c r="G722" s="148"/>
    </row>
    <row r="723" spans="4:7" ht="14.25">
      <c r="D723" s="203"/>
      <c r="E723" s="203"/>
      <c r="F723" s="203"/>
      <c r="G723" s="148"/>
    </row>
    <row r="724" spans="4:7" ht="14.25">
      <c r="D724" s="203"/>
      <c r="E724" s="203"/>
      <c r="F724" s="203"/>
      <c r="G724" s="148"/>
    </row>
    <row r="725" spans="4:7" ht="14.25">
      <c r="D725" s="203"/>
      <c r="E725" s="203"/>
      <c r="F725" s="203"/>
      <c r="G725" s="148"/>
    </row>
    <row r="726" spans="4:7" ht="14.25">
      <c r="D726" s="203"/>
      <c r="E726" s="203"/>
      <c r="F726" s="203"/>
      <c r="G726" s="148"/>
    </row>
    <row r="727" spans="4:7" ht="14.25">
      <c r="D727" s="203"/>
      <c r="E727" s="203"/>
      <c r="F727" s="203"/>
      <c r="G727" s="148"/>
    </row>
    <row r="728" spans="4:7" ht="14.25">
      <c r="D728" s="203"/>
      <c r="E728" s="203"/>
      <c r="F728" s="203"/>
      <c r="G728" s="148"/>
    </row>
    <row r="729" spans="4:7" ht="14.25">
      <c r="D729" s="203"/>
      <c r="E729" s="203"/>
      <c r="F729" s="203"/>
      <c r="G729" s="148"/>
    </row>
    <row r="730" spans="4:7" ht="14.25">
      <c r="D730" s="203"/>
      <c r="E730" s="203"/>
      <c r="F730" s="203"/>
      <c r="G730" s="148"/>
    </row>
    <row r="731" spans="4:7" ht="14.25">
      <c r="D731" s="203"/>
      <c r="E731" s="203"/>
      <c r="F731" s="203"/>
      <c r="G731" s="148"/>
    </row>
    <row r="732" spans="4:7" ht="14.25">
      <c r="D732" s="203"/>
      <c r="E732" s="203"/>
      <c r="F732" s="203"/>
      <c r="G732" s="148"/>
    </row>
    <row r="733" spans="4:7" ht="14.25">
      <c r="D733" s="203"/>
      <c r="E733" s="203"/>
      <c r="F733" s="203"/>
      <c r="G733" s="148"/>
    </row>
    <row r="734" spans="4:7" ht="14.25">
      <c r="D734" s="203"/>
      <c r="E734" s="203"/>
      <c r="F734" s="203"/>
      <c r="G734" s="148"/>
    </row>
    <row r="735" spans="4:7" ht="14.25">
      <c r="D735" s="203"/>
      <c r="E735" s="203"/>
      <c r="F735" s="203"/>
      <c r="G735" s="148"/>
    </row>
    <row r="736" spans="4:7" ht="14.25">
      <c r="D736" s="203"/>
      <c r="E736" s="203"/>
      <c r="F736" s="203"/>
      <c r="G736" s="148"/>
    </row>
    <row r="737" spans="4:7" ht="14.25">
      <c r="D737" s="203"/>
      <c r="E737" s="203"/>
      <c r="F737" s="203"/>
      <c r="G737" s="148"/>
    </row>
    <row r="738" spans="4:7" ht="14.25">
      <c r="D738" s="203"/>
      <c r="E738" s="203"/>
      <c r="F738" s="203"/>
      <c r="G738" s="148"/>
    </row>
    <row r="739" spans="4:7" ht="14.25">
      <c r="D739" s="203"/>
      <c r="E739" s="203"/>
      <c r="F739" s="203"/>
      <c r="G739" s="148"/>
    </row>
    <row r="740" spans="4:7" ht="14.25">
      <c r="D740" s="203"/>
      <c r="E740" s="203"/>
      <c r="F740" s="203"/>
      <c r="G740" s="148"/>
    </row>
    <row r="741" spans="4:7" ht="14.25">
      <c r="D741" s="203"/>
      <c r="E741" s="203"/>
      <c r="F741" s="203"/>
      <c r="G741" s="148"/>
    </row>
    <row r="742" spans="4:7" ht="14.25">
      <c r="D742" s="203"/>
      <c r="E742" s="203"/>
      <c r="F742" s="203"/>
      <c r="G742" s="148"/>
    </row>
    <row r="743" spans="4:7" ht="14.25">
      <c r="D743" s="203"/>
      <c r="E743" s="203"/>
      <c r="F743" s="203"/>
      <c r="G743" s="148"/>
    </row>
    <row r="744" spans="4:7" ht="14.25">
      <c r="D744" s="203"/>
      <c r="E744" s="203"/>
      <c r="F744" s="203"/>
      <c r="G744" s="148"/>
    </row>
    <row r="745" spans="4:7" ht="14.25">
      <c r="D745" s="203"/>
      <c r="E745" s="203"/>
      <c r="F745" s="203"/>
      <c r="G745" s="148"/>
    </row>
    <row r="746" spans="4:7" ht="14.25">
      <c r="D746" s="203"/>
      <c r="E746" s="203"/>
      <c r="F746" s="203"/>
      <c r="G746" s="148"/>
    </row>
    <row r="747" spans="4:7" ht="14.25">
      <c r="D747" s="203"/>
      <c r="E747" s="203"/>
      <c r="F747" s="203"/>
      <c r="G747" s="148"/>
    </row>
    <row r="748" spans="4:7" ht="14.25">
      <c r="D748" s="203"/>
      <c r="E748" s="203"/>
      <c r="F748" s="203"/>
      <c r="G748" s="148"/>
    </row>
    <row r="749" spans="4:7" ht="14.25">
      <c r="D749" s="203"/>
      <c r="E749" s="203"/>
      <c r="F749" s="203"/>
      <c r="G749" s="148"/>
    </row>
    <row r="750" spans="4:7" ht="14.25">
      <c r="D750" s="203"/>
      <c r="E750" s="203"/>
      <c r="F750" s="203"/>
      <c r="G750" s="148"/>
    </row>
    <row r="751" spans="4:7" ht="14.25">
      <c r="D751" s="203"/>
      <c r="E751" s="203"/>
      <c r="F751" s="203"/>
      <c r="G751" s="148"/>
    </row>
    <row r="752" spans="4:7" ht="14.25">
      <c r="D752" s="203"/>
      <c r="E752" s="203"/>
      <c r="F752" s="203"/>
      <c r="G752" s="148"/>
    </row>
    <row r="753" spans="4:7" ht="14.25">
      <c r="D753" s="203"/>
      <c r="E753" s="203"/>
      <c r="F753" s="203"/>
      <c r="G753" s="148"/>
    </row>
    <row r="754" spans="4:7" ht="14.25">
      <c r="D754" s="203"/>
      <c r="E754" s="203"/>
      <c r="F754" s="203"/>
      <c r="G754" s="148"/>
    </row>
    <row r="755" spans="4:7" ht="14.25">
      <c r="D755" s="203"/>
      <c r="E755" s="203"/>
      <c r="F755" s="203"/>
      <c r="G755" s="148"/>
    </row>
    <row r="756" spans="4:7" ht="14.25">
      <c r="D756" s="203"/>
      <c r="E756" s="203"/>
      <c r="F756" s="203"/>
      <c r="G756" s="148"/>
    </row>
    <row r="757" spans="4:7" ht="14.25">
      <c r="D757" s="203"/>
      <c r="E757" s="203"/>
      <c r="F757" s="203"/>
      <c r="G757" s="148"/>
    </row>
    <row r="758" spans="4:7" ht="14.25">
      <c r="D758" s="203"/>
      <c r="E758" s="203"/>
      <c r="F758" s="203"/>
      <c r="G758" s="148"/>
    </row>
    <row r="759" spans="4:7" ht="14.25">
      <c r="D759" s="203"/>
      <c r="E759" s="203"/>
      <c r="F759" s="203"/>
      <c r="G759" s="148"/>
    </row>
    <row r="760" spans="4:7" ht="14.25">
      <c r="D760" s="203"/>
      <c r="E760" s="203"/>
      <c r="F760" s="203"/>
      <c r="G760" s="148"/>
    </row>
    <row r="761" spans="4:7" ht="14.25">
      <c r="D761" s="203"/>
      <c r="E761" s="203"/>
      <c r="F761" s="203"/>
      <c r="G761" s="148"/>
    </row>
    <row r="762" spans="4:7" ht="14.25">
      <c r="D762" s="203"/>
      <c r="E762" s="203"/>
      <c r="F762" s="203"/>
      <c r="G762" s="148"/>
    </row>
    <row r="763" spans="4:7" ht="14.25">
      <c r="D763" s="203"/>
      <c r="E763" s="203"/>
      <c r="F763" s="203"/>
      <c r="G763" s="148"/>
    </row>
    <row r="764" spans="4:7" ht="14.25">
      <c r="D764" s="203"/>
      <c r="E764" s="203"/>
      <c r="F764" s="203"/>
      <c r="G764" s="148"/>
    </row>
    <row r="765" spans="4:7" ht="14.25">
      <c r="D765" s="203"/>
      <c r="E765" s="203"/>
      <c r="F765" s="203"/>
      <c r="G765" s="148"/>
    </row>
    <row r="766" spans="4:7" ht="14.25">
      <c r="D766" s="203"/>
      <c r="E766" s="203"/>
      <c r="F766" s="203"/>
      <c r="G766" s="148"/>
    </row>
    <row r="767" spans="4:7" ht="14.25">
      <c r="D767" s="203"/>
      <c r="E767" s="203"/>
      <c r="F767" s="203"/>
      <c r="G767" s="148"/>
    </row>
    <row r="768" spans="4:7" ht="14.25">
      <c r="D768" s="203"/>
      <c r="E768" s="203"/>
      <c r="F768" s="203"/>
      <c r="G768" s="148"/>
    </row>
    <row r="769" spans="4:7" ht="14.25">
      <c r="D769" s="203"/>
      <c r="E769" s="203"/>
      <c r="F769" s="203"/>
      <c r="G769" s="148"/>
    </row>
    <row r="770" spans="4:7" ht="14.25">
      <c r="D770" s="203"/>
      <c r="E770" s="203"/>
      <c r="F770" s="203"/>
      <c r="G770" s="148"/>
    </row>
    <row r="771" spans="4:7" ht="14.25">
      <c r="D771" s="203"/>
      <c r="E771" s="203"/>
      <c r="F771" s="203"/>
      <c r="G771" s="148"/>
    </row>
    <row r="772" spans="4:7" ht="14.25">
      <c r="D772" s="203"/>
      <c r="E772" s="203"/>
      <c r="F772" s="203"/>
      <c r="G772" s="148"/>
    </row>
    <row r="773" spans="4:7" ht="14.25">
      <c r="D773" s="203"/>
      <c r="E773" s="203"/>
      <c r="F773" s="203"/>
      <c r="G773" s="148"/>
    </row>
    <row r="774" spans="4:7" ht="14.25">
      <c r="D774" s="203"/>
      <c r="E774" s="203"/>
      <c r="F774" s="203"/>
      <c r="G774" s="148"/>
    </row>
    <row r="775" spans="4:7" ht="14.25">
      <c r="D775" s="203"/>
      <c r="E775" s="203"/>
      <c r="F775" s="203"/>
      <c r="G775" s="148"/>
    </row>
    <row r="776" spans="4:7" ht="14.25">
      <c r="D776" s="203"/>
      <c r="E776" s="203"/>
      <c r="F776" s="203"/>
      <c r="G776" s="148"/>
    </row>
    <row r="777" spans="4:7" ht="14.25">
      <c r="D777" s="203"/>
      <c r="E777" s="203"/>
      <c r="F777" s="203"/>
      <c r="G777" s="148"/>
    </row>
    <row r="778" spans="4:7" ht="14.25">
      <c r="D778" s="203"/>
      <c r="E778" s="203"/>
      <c r="F778" s="203"/>
      <c r="G778" s="148"/>
    </row>
    <row r="779" spans="4:7" ht="14.25">
      <c r="D779" s="203"/>
      <c r="E779" s="203"/>
      <c r="F779" s="203"/>
      <c r="G779" s="148"/>
    </row>
    <row r="780" spans="4:7" ht="14.25">
      <c r="D780" s="203"/>
      <c r="E780" s="203"/>
      <c r="F780" s="203"/>
      <c r="G780" s="148"/>
    </row>
    <row r="781" spans="4:7" ht="14.25">
      <c r="D781" s="203"/>
      <c r="E781" s="203"/>
      <c r="F781" s="203"/>
      <c r="G781" s="148"/>
    </row>
    <row r="782" spans="4:7" ht="14.25">
      <c r="D782" s="203"/>
      <c r="E782" s="203"/>
      <c r="F782" s="203"/>
      <c r="G782" s="148"/>
    </row>
    <row r="783" spans="4:7" ht="14.25">
      <c r="D783" s="203"/>
      <c r="E783" s="203"/>
      <c r="F783" s="203"/>
      <c r="G783" s="148"/>
    </row>
    <row r="784" spans="4:7" ht="14.25">
      <c r="D784" s="203"/>
      <c r="E784" s="203"/>
      <c r="F784" s="203"/>
      <c r="G784" s="148"/>
    </row>
    <row r="785" spans="4:7" ht="14.25">
      <c r="D785" s="203"/>
      <c r="E785" s="203"/>
      <c r="F785" s="203"/>
      <c r="G785" s="148"/>
    </row>
    <row r="786" spans="4:7" ht="14.25">
      <c r="D786" s="203"/>
      <c r="E786" s="203"/>
      <c r="F786" s="203"/>
      <c r="G786" s="148"/>
    </row>
    <row r="787" spans="4:7" ht="14.25">
      <c r="D787" s="203"/>
      <c r="E787" s="203"/>
      <c r="F787" s="203"/>
      <c r="G787" s="148"/>
    </row>
    <row r="788" spans="4:7" ht="14.25">
      <c r="D788" s="203"/>
      <c r="E788" s="203"/>
      <c r="F788" s="203"/>
      <c r="G788" s="148"/>
    </row>
    <row r="789" spans="4:7" ht="14.25">
      <c r="D789" s="203"/>
      <c r="E789" s="203"/>
      <c r="F789" s="203"/>
      <c r="G789" s="148"/>
    </row>
    <row r="790" spans="4:7" ht="14.25">
      <c r="D790" s="203"/>
      <c r="E790" s="203"/>
      <c r="F790" s="203"/>
      <c r="G790" s="148"/>
    </row>
    <row r="791" spans="4:7" ht="14.25">
      <c r="D791" s="203"/>
      <c r="E791" s="203"/>
      <c r="F791" s="203"/>
      <c r="G791" s="148"/>
    </row>
    <row r="792" spans="4:7" ht="14.25">
      <c r="D792" s="203"/>
      <c r="E792" s="203"/>
      <c r="F792" s="203"/>
      <c r="G792" s="148"/>
    </row>
    <row r="793" spans="4:7" ht="14.25">
      <c r="D793" s="203"/>
      <c r="E793" s="203"/>
      <c r="F793" s="203"/>
      <c r="G793" s="148"/>
    </row>
    <row r="794" spans="4:7" ht="14.25">
      <c r="D794" s="203"/>
      <c r="E794" s="203"/>
      <c r="F794" s="203"/>
      <c r="G794" s="148"/>
    </row>
    <row r="795" spans="4:7" ht="14.25">
      <c r="D795" s="203"/>
      <c r="E795" s="203"/>
      <c r="F795" s="203"/>
      <c r="G795" s="148"/>
    </row>
    <row r="796" spans="4:7" ht="14.25">
      <c r="D796" s="203"/>
      <c r="E796" s="203"/>
      <c r="F796" s="203"/>
      <c r="G796" s="148"/>
    </row>
    <row r="797" spans="4:7" ht="14.25">
      <c r="D797" s="203"/>
      <c r="E797" s="203"/>
      <c r="F797" s="203"/>
      <c r="G797" s="148"/>
    </row>
    <row r="798" spans="4:7" ht="14.25">
      <c r="D798" s="203"/>
      <c r="E798" s="203"/>
      <c r="F798" s="203"/>
      <c r="G798" s="148"/>
    </row>
    <row r="799" spans="4:7" ht="14.25">
      <c r="D799" s="203"/>
      <c r="E799" s="203"/>
      <c r="F799" s="203"/>
      <c r="G799" s="148"/>
    </row>
    <row r="800" spans="4:7" ht="14.25">
      <c r="D800" s="203"/>
      <c r="E800" s="203"/>
      <c r="F800" s="203"/>
      <c r="G800" s="148"/>
    </row>
    <row r="801" spans="4:7" ht="14.25">
      <c r="D801" s="203"/>
      <c r="E801" s="203"/>
      <c r="F801" s="203"/>
      <c r="G801" s="148"/>
    </row>
    <row r="802" spans="4:7" ht="14.25">
      <c r="D802" s="203"/>
      <c r="E802" s="203"/>
      <c r="F802" s="203"/>
      <c r="G802" s="148"/>
    </row>
    <row r="803" spans="4:7" ht="14.25">
      <c r="D803" s="203"/>
      <c r="E803" s="203"/>
      <c r="F803" s="203"/>
      <c r="G803" s="148"/>
    </row>
    <row r="804" spans="4:7" ht="14.25">
      <c r="D804" s="203"/>
      <c r="E804" s="203"/>
      <c r="F804" s="203"/>
      <c r="G804" s="148"/>
    </row>
    <row r="805" spans="4:7" ht="14.25">
      <c r="D805" s="203"/>
      <c r="E805" s="203"/>
      <c r="F805" s="203"/>
      <c r="G805" s="148"/>
    </row>
    <row r="806" spans="4:7" ht="14.25">
      <c r="D806" s="203"/>
      <c r="E806" s="203"/>
      <c r="F806" s="203"/>
      <c r="G806" s="148"/>
    </row>
    <row r="807" spans="4:7" ht="14.25">
      <c r="D807" s="203"/>
      <c r="E807" s="203"/>
      <c r="F807" s="203"/>
      <c r="G807" s="148"/>
    </row>
    <row r="808" spans="4:7" ht="14.25">
      <c r="D808" s="203"/>
      <c r="E808" s="203"/>
      <c r="F808" s="203"/>
      <c r="G808" s="148"/>
    </row>
    <row r="809" spans="4:7" ht="14.25">
      <c r="D809" s="203"/>
      <c r="E809" s="203"/>
      <c r="F809" s="203"/>
      <c r="G809" s="148"/>
    </row>
    <row r="810" spans="4:7" ht="14.25">
      <c r="D810" s="203"/>
      <c r="E810" s="203"/>
      <c r="F810" s="203"/>
      <c r="G810" s="148"/>
    </row>
    <row r="811" spans="4:7" ht="14.25">
      <c r="D811" s="203"/>
      <c r="E811" s="203"/>
      <c r="F811" s="203"/>
      <c r="G811" s="148"/>
    </row>
    <row r="812" spans="4:7" ht="14.25">
      <c r="D812" s="203"/>
      <c r="E812" s="203"/>
      <c r="F812" s="203"/>
      <c r="G812" s="148"/>
    </row>
    <row r="813" spans="4:7" ht="14.25">
      <c r="D813" s="203"/>
      <c r="E813" s="203"/>
      <c r="F813" s="203"/>
      <c r="G813" s="148"/>
    </row>
    <row r="814" spans="4:7" ht="14.25">
      <c r="D814" s="203"/>
      <c r="E814" s="203"/>
      <c r="F814" s="203"/>
      <c r="G814" s="148"/>
    </row>
    <row r="815" spans="4:7" ht="14.25">
      <c r="D815" s="203"/>
      <c r="E815" s="203"/>
      <c r="F815" s="203"/>
      <c r="G815" s="148"/>
    </row>
    <row r="816" spans="4:7" ht="14.25">
      <c r="D816" s="203"/>
      <c r="E816" s="203"/>
      <c r="F816" s="203"/>
      <c r="G816" s="148"/>
    </row>
    <row r="817" spans="4:7" ht="14.25">
      <c r="D817" s="203"/>
      <c r="E817" s="203"/>
      <c r="F817" s="203"/>
      <c r="G817" s="148"/>
    </row>
    <row r="818" spans="4:7" ht="14.25">
      <c r="D818" s="203"/>
      <c r="E818" s="203"/>
      <c r="F818" s="203"/>
      <c r="G818" s="148"/>
    </row>
    <row r="819" spans="4:7" ht="14.25">
      <c r="D819" s="203"/>
      <c r="E819" s="203"/>
      <c r="F819" s="203"/>
      <c r="G819" s="148"/>
    </row>
    <row r="820" spans="4:7" ht="14.25">
      <c r="D820" s="203"/>
      <c r="E820" s="203"/>
      <c r="F820" s="203"/>
      <c r="G820" s="148"/>
    </row>
    <row r="821" spans="4:7" ht="14.25">
      <c r="D821" s="203"/>
      <c r="E821" s="203"/>
      <c r="F821" s="203"/>
      <c r="G821" s="148"/>
    </row>
    <row r="822" spans="4:7" ht="14.25">
      <c r="D822" s="203"/>
      <c r="E822" s="203"/>
      <c r="F822" s="203"/>
      <c r="G822" s="148"/>
    </row>
    <row r="823" spans="4:7" ht="14.25">
      <c r="D823" s="203"/>
      <c r="E823" s="203"/>
      <c r="F823" s="203"/>
      <c r="G823" s="148"/>
    </row>
    <row r="824" spans="4:7" ht="14.25">
      <c r="D824" s="203"/>
      <c r="E824" s="203"/>
      <c r="F824" s="203"/>
      <c r="G824" s="148"/>
    </row>
    <row r="825" spans="4:7" ht="14.25">
      <c r="D825" s="203"/>
      <c r="E825" s="203"/>
      <c r="F825" s="203"/>
      <c r="G825" s="148"/>
    </row>
    <row r="826" spans="4:7" ht="14.25">
      <c r="D826" s="203"/>
      <c r="E826" s="203"/>
      <c r="F826" s="203"/>
      <c r="G826" s="148"/>
    </row>
    <row r="827" spans="4:7" ht="14.25">
      <c r="D827" s="203"/>
      <c r="E827" s="203"/>
      <c r="F827" s="203"/>
      <c r="G827" s="148"/>
    </row>
    <row r="828" spans="4:7" ht="14.25">
      <c r="D828" s="203"/>
      <c r="E828" s="203"/>
      <c r="F828" s="203"/>
      <c r="G828" s="148"/>
    </row>
    <row r="829" spans="4:7" ht="14.25">
      <c r="D829" s="203"/>
      <c r="E829" s="203"/>
      <c r="F829" s="203"/>
      <c r="G829" s="148"/>
    </row>
    <row r="830" spans="4:7" ht="14.25">
      <c r="D830" s="203"/>
      <c r="E830" s="203"/>
      <c r="F830" s="203"/>
      <c r="G830" s="148"/>
    </row>
    <row r="831" spans="4:7" ht="14.25">
      <c r="D831" s="203"/>
      <c r="E831" s="203"/>
      <c r="F831" s="203"/>
      <c r="G831" s="148"/>
    </row>
    <row r="832" spans="4:7" ht="14.25">
      <c r="D832" s="203"/>
      <c r="E832" s="203"/>
      <c r="F832" s="203"/>
      <c r="G832" s="148"/>
    </row>
    <row r="833" spans="4:7" ht="14.25">
      <c r="D833" s="203"/>
      <c r="E833" s="203"/>
      <c r="F833" s="203"/>
      <c r="G833" s="148"/>
    </row>
    <row r="834" spans="4:7" ht="14.25">
      <c r="D834" s="203"/>
      <c r="E834" s="203"/>
      <c r="F834" s="203"/>
      <c r="G834" s="148"/>
    </row>
    <row r="835" spans="4:7" ht="14.25">
      <c r="D835" s="203"/>
      <c r="E835" s="203"/>
      <c r="F835" s="203"/>
      <c r="G835" s="148"/>
    </row>
    <row r="836" spans="4:7" ht="14.25">
      <c r="D836" s="203"/>
      <c r="E836" s="203"/>
      <c r="F836" s="203"/>
      <c r="G836" s="148"/>
    </row>
    <row r="837" spans="4:7" ht="14.25">
      <c r="D837" s="203"/>
      <c r="E837" s="203"/>
      <c r="F837" s="203"/>
      <c r="G837" s="148"/>
    </row>
    <row r="838" spans="4:7" ht="14.25">
      <c r="D838" s="203"/>
      <c r="E838" s="203"/>
      <c r="F838" s="203"/>
      <c r="G838" s="148"/>
    </row>
    <row r="839" spans="4:7" ht="14.25">
      <c r="D839" s="203"/>
      <c r="E839" s="203"/>
      <c r="F839" s="203"/>
      <c r="G839" s="148"/>
    </row>
    <row r="840" spans="4:7" ht="14.25">
      <c r="D840" s="203"/>
      <c r="E840" s="203"/>
      <c r="F840" s="203"/>
      <c r="G840" s="148"/>
    </row>
    <row r="841" spans="4:7" ht="14.25">
      <c r="D841" s="203"/>
      <c r="E841" s="203"/>
      <c r="F841" s="203"/>
      <c r="G841" s="148"/>
    </row>
    <row r="842" spans="4:7" ht="14.25">
      <c r="D842" s="203"/>
      <c r="E842" s="203"/>
      <c r="F842" s="203"/>
      <c r="G842" s="148"/>
    </row>
    <row r="843" spans="4:7" ht="14.25">
      <c r="D843" s="203"/>
      <c r="E843" s="203"/>
      <c r="F843" s="203"/>
      <c r="G843" s="148"/>
    </row>
    <row r="844" spans="4:7" ht="14.25">
      <c r="D844" s="203"/>
      <c r="E844" s="203"/>
      <c r="F844" s="203"/>
      <c r="G844" s="148"/>
    </row>
    <row r="845" spans="4:7" ht="14.25">
      <c r="D845" s="203"/>
      <c r="E845" s="203"/>
      <c r="F845" s="203"/>
      <c r="G845" s="148"/>
    </row>
    <row r="846" spans="4:7" ht="14.25">
      <c r="D846" s="203"/>
      <c r="E846" s="203"/>
      <c r="F846" s="203"/>
      <c r="G846" s="148"/>
    </row>
    <row r="847" spans="4:7" ht="14.25">
      <c r="D847" s="203"/>
      <c r="E847" s="203"/>
      <c r="F847" s="203"/>
      <c r="G847" s="148"/>
    </row>
    <row r="848" spans="4:7" ht="14.25">
      <c r="D848" s="203"/>
      <c r="E848" s="203"/>
      <c r="F848" s="203"/>
      <c r="G848" s="148"/>
    </row>
    <row r="849" spans="4:7" ht="14.25">
      <c r="D849" s="203"/>
      <c r="E849" s="203"/>
      <c r="F849" s="203"/>
      <c r="G849" s="148"/>
    </row>
    <row r="850" spans="4:7" ht="14.25">
      <c r="D850" s="203"/>
      <c r="E850" s="203"/>
      <c r="F850" s="203"/>
      <c r="G850" s="148"/>
    </row>
    <row r="851" spans="4:7" ht="14.25">
      <c r="D851" s="203"/>
      <c r="E851" s="203"/>
      <c r="F851" s="203"/>
      <c r="G851" s="148"/>
    </row>
    <row r="852" spans="4:7" ht="14.25">
      <c r="D852" s="203"/>
      <c r="E852" s="203"/>
      <c r="F852" s="203"/>
      <c r="G852" s="148"/>
    </row>
    <row r="853" spans="4:7" ht="14.25">
      <c r="D853" s="203"/>
      <c r="E853" s="203"/>
      <c r="F853" s="203"/>
      <c r="G853" s="148"/>
    </row>
    <row r="854" spans="4:7" ht="14.25">
      <c r="D854" s="203"/>
      <c r="E854" s="203"/>
      <c r="F854" s="203"/>
      <c r="G854" s="148"/>
    </row>
    <row r="855" spans="4:7" ht="14.25">
      <c r="D855" s="203"/>
      <c r="E855" s="203"/>
      <c r="F855" s="203"/>
      <c r="G855" s="148"/>
    </row>
    <row r="856" spans="4:7" ht="14.25">
      <c r="D856" s="203"/>
      <c r="E856" s="203"/>
      <c r="F856" s="203"/>
      <c r="G856" s="148"/>
    </row>
    <row r="857" spans="4:7" ht="14.25">
      <c r="D857" s="203"/>
      <c r="E857" s="203"/>
      <c r="F857" s="203"/>
      <c r="G857" s="148"/>
    </row>
    <row r="858" spans="4:7" ht="14.25">
      <c r="D858" s="203"/>
      <c r="E858" s="203"/>
      <c r="F858" s="203"/>
      <c r="G858" s="148"/>
    </row>
    <row r="859" spans="4:7" ht="14.25">
      <c r="D859" s="203"/>
      <c r="E859" s="203"/>
      <c r="F859" s="203"/>
      <c r="G859" s="148"/>
    </row>
    <row r="860" spans="4:7" ht="14.25">
      <c r="D860" s="203"/>
      <c r="E860" s="203"/>
      <c r="F860" s="203"/>
      <c r="G860" s="148"/>
    </row>
    <row r="861" spans="4:7" ht="14.25">
      <c r="D861" s="203"/>
      <c r="E861" s="203"/>
      <c r="F861" s="203"/>
      <c r="G861" s="148"/>
    </row>
    <row r="862" spans="4:7" ht="14.25">
      <c r="D862" s="203"/>
      <c r="E862" s="203"/>
      <c r="F862" s="203"/>
      <c r="G862" s="148"/>
    </row>
    <row r="863" spans="4:7" ht="14.25">
      <c r="D863" s="203"/>
      <c r="E863" s="203"/>
      <c r="F863" s="203"/>
      <c r="G863" s="148"/>
    </row>
    <row r="864" spans="4:7" ht="14.25">
      <c r="D864" s="203"/>
      <c r="E864" s="203"/>
      <c r="F864" s="203"/>
      <c r="G864" s="148"/>
    </row>
    <row r="865" spans="4:7" ht="14.25">
      <c r="D865" s="203"/>
      <c r="E865" s="203"/>
      <c r="F865" s="203"/>
      <c r="G865" s="148"/>
    </row>
    <row r="866" spans="4:7" ht="14.25">
      <c r="D866" s="203"/>
      <c r="E866" s="203"/>
      <c r="F866" s="203"/>
      <c r="G866" s="148"/>
    </row>
    <row r="867" spans="4:7" ht="14.25">
      <c r="D867" s="203"/>
      <c r="E867" s="203"/>
      <c r="F867" s="203"/>
      <c r="G867" s="148"/>
    </row>
    <row r="868" spans="4:7" ht="14.25">
      <c r="D868" s="203"/>
      <c r="E868" s="203"/>
      <c r="F868" s="203"/>
      <c r="G868" s="148"/>
    </row>
    <row r="869" spans="4:7" ht="14.25">
      <c r="D869" s="203"/>
      <c r="E869" s="203"/>
      <c r="F869" s="203"/>
      <c r="G869" s="148"/>
    </row>
    <row r="870" spans="4:7" ht="14.25">
      <c r="D870" s="203"/>
      <c r="E870" s="203"/>
      <c r="F870" s="203"/>
      <c r="G870" s="148"/>
    </row>
    <row r="871" spans="4:7" ht="14.25">
      <c r="D871" s="203"/>
      <c r="E871" s="203"/>
      <c r="F871" s="203"/>
      <c r="G871" s="148"/>
    </row>
    <row r="872" spans="4:7" ht="14.25">
      <c r="D872" s="203"/>
      <c r="E872" s="203"/>
      <c r="F872" s="203"/>
      <c r="G872" s="148"/>
    </row>
    <row r="873" spans="4:7" ht="14.25">
      <c r="D873" s="203"/>
      <c r="E873" s="203"/>
      <c r="F873" s="203"/>
      <c r="G873" s="148"/>
    </row>
    <row r="874" spans="4:7" ht="14.25">
      <c r="D874" s="203"/>
      <c r="E874" s="203"/>
      <c r="F874" s="203"/>
      <c r="G874" s="148"/>
    </row>
    <row r="875" spans="4:7" ht="14.25">
      <c r="D875" s="203"/>
      <c r="E875" s="203"/>
      <c r="F875" s="203"/>
      <c r="G875" s="148"/>
    </row>
    <row r="876" spans="4:7" ht="14.25">
      <c r="D876" s="203"/>
      <c r="E876" s="203"/>
      <c r="F876" s="203"/>
      <c r="G876" s="148"/>
    </row>
    <row r="877" spans="4:7" ht="14.25">
      <c r="D877" s="203"/>
      <c r="E877" s="203"/>
      <c r="F877" s="203"/>
      <c r="G877" s="148"/>
    </row>
    <row r="878" spans="4:7" ht="14.25">
      <c r="D878" s="203"/>
      <c r="E878" s="203"/>
      <c r="F878" s="203"/>
      <c r="G878" s="148"/>
    </row>
    <row r="879" spans="4:7" ht="14.25">
      <c r="D879" s="203"/>
      <c r="E879" s="203"/>
      <c r="F879" s="203"/>
      <c r="G879" s="148"/>
    </row>
    <row r="880" spans="4:7" ht="14.25">
      <c r="D880" s="203"/>
      <c r="E880" s="203"/>
      <c r="F880" s="203"/>
      <c r="G880" s="148"/>
    </row>
    <row r="881" spans="4:7" ht="14.25">
      <c r="D881" s="203"/>
      <c r="E881" s="203"/>
      <c r="F881" s="203"/>
      <c r="G881" s="148"/>
    </row>
    <row r="882" spans="4:7" ht="14.25">
      <c r="D882" s="203"/>
      <c r="E882" s="203"/>
      <c r="F882" s="203"/>
      <c r="G882" s="148"/>
    </row>
    <row r="883" spans="4:7" ht="14.25">
      <c r="D883" s="203"/>
      <c r="E883" s="203"/>
      <c r="F883" s="203"/>
      <c r="G883" s="148"/>
    </row>
    <row r="884" spans="4:7" ht="14.25">
      <c r="D884" s="203"/>
      <c r="E884" s="203"/>
      <c r="F884" s="203"/>
      <c r="G884" s="148"/>
    </row>
    <row r="885" spans="4:7" ht="14.25">
      <c r="D885" s="203"/>
      <c r="E885" s="203"/>
      <c r="F885" s="203"/>
      <c r="G885" s="148"/>
    </row>
    <row r="886" spans="4:7" ht="14.25">
      <c r="D886" s="203"/>
      <c r="E886" s="203"/>
      <c r="F886" s="203"/>
      <c r="G886" s="148"/>
    </row>
    <row r="887" spans="4:7" ht="14.25">
      <c r="D887" s="203"/>
      <c r="E887" s="203"/>
      <c r="F887" s="203"/>
      <c r="G887" s="148"/>
    </row>
    <row r="888" spans="4:7" ht="14.25">
      <c r="D888" s="203"/>
      <c r="E888" s="203"/>
      <c r="F888" s="203"/>
      <c r="G888" s="148"/>
    </row>
    <row r="889" spans="4:7" ht="14.25">
      <c r="D889" s="203"/>
      <c r="E889" s="203"/>
      <c r="F889" s="203"/>
      <c r="G889" s="148"/>
    </row>
    <row r="890" spans="4:7" ht="14.25">
      <c r="D890" s="203"/>
      <c r="E890" s="203"/>
      <c r="F890" s="203"/>
      <c r="G890" s="148"/>
    </row>
    <row r="891" spans="4:7" ht="14.25">
      <c r="D891" s="203"/>
      <c r="E891" s="203"/>
      <c r="F891" s="203"/>
      <c r="G891" s="148"/>
    </row>
    <row r="892" spans="4:7" ht="14.25">
      <c r="D892" s="203"/>
      <c r="E892" s="203"/>
      <c r="F892" s="203"/>
      <c r="G892" s="148"/>
    </row>
    <row r="893" spans="4:7" ht="14.25">
      <c r="D893" s="203"/>
      <c r="E893" s="203"/>
      <c r="F893" s="203"/>
      <c r="G893" s="148"/>
    </row>
    <row r="894" spans="4:7" ht="14.25">
      <c r="D894" s="203"/>
      <c r="E894" s="203"/>
      <c r="F894" s="203"/>
      <c r="G894" s="148"/>
    </row>
    <row r="895" spans="4:7" ht="14.25">
      <c r="D895" s="203"/>
      <c r="E895" s="203"/>
      <c r="F895" s="203"/>
      <c r="G895" s="148"/>
    </row>
    <row r="896" spans="4:7" ht="14.25">
      <c r="D896" s="203"/>
      <c r="E896" s="203"/>
      <c r="F896" s="203"/>
      <c r="G896" s="148"/>
    </row>
    <row r="897" spans="4:7" ht="14.25">
      <c r="D897" s="203"/>
      <c r="E897" s="203"/>
      <c r="F897" s="203"/>
      <c r="G897" s="148"/>
    </row>
    <row r="898" spans="4:7" ht="14.25">
      <c r="D898" s="203"/>
      <c r="E898" s="203"/>
      <c r="F898" s="203"/>
      <c r="G898" s="148"/>
    </row>
    <row r="899" spans="4:7" ht="14.25">
      <c r="D899" s="203"/>
      <c r="E899" s="203"/>
      <c r="F899" s="203"/>
      <c r="G899" s="148"/>
    </row>
    <row r="900" spans="4:7" ht="14.25">
      <c r="D900" s="203"/>
      <c r="E900" s="203"/>
      <c r="F900" s="203"/>
      <c r="G900" s="148"/>
    </row>
    <row r="901" spans="4:7" ht="14.25">
      <c r="D901" s="203"/>
      <c r="E901" s="203"/>
      <c r="F901" s="203"/>
      <c r="G901" s="148"/>
    </row>
    <row r="902" spans="4:7" ht="14.25">
      <c r="D902" s="203"/>
      <c r="E902" s="203"/>
      <c r="F902" s="203"/>
      <c r="G902" s="148"/>
    </row>
    <row r="903" spans="4:7" ht="14.25">
      <c r="D903" s="203"/>
      <c r="E903" s="203"/>
      <c r="F903" s="203"/>
      <c r="G903" s="148"/>
    </row>
    <row r="904" spans="4:7" ht="14.25">
      <c r="D904" s="203"/>
      <c r="E904" s="203"/>
      <c r="F904" s="203"/>
      <c r="G904" s="148"/>
    </row>
    <row r="905" spans="4:7" ht="14.25">
      <c r="D905" s="203"/>
      <c r="E905" s="203"/>
      <c r="F905" s="203"/>
      <c r="G905" s="148"/>
    </row>
    <row r="906" spans="4:7" ht="14.25">
      <c r="D906" s="203"/>
      <c r="E906" s="203"/>
      <c r="F906" s="203"/>
      <c r="G906" s="148"/>
    </row>
    <row r="907" spans="4:7" ht="14.25">
      <c r="D907" s="203"/>
      <c r="E907" s="203"/>
      <c r="F907" s="203"/>
      <c r="G907" s="148"/>
    </row>
    <row r="908" spans="4:7" ht="14.25">
      <c r="D908" s="203"/>
      <c r="E908" s="203"/>
      <c r="F908" s="203"/>
      <c r="G908" s="148"/>
    </row>
    <row r="909" spans="4:7" ht="14.25">
      <c r="D909" s="203"/>
      <c r="E909" s="203"/>
      <c r="F909" s="203"/>
      <c r="G909" s="148"/>
    </row>
    <row r="910" spans="4:7" ht="14.25">
      <c r="D910" s="203"/>
      <c r="E910" s="203"/>
      <c r="F910" s="203"/>
      <c r="G910" s="148"/>
    </row>
    <row r="911" spans="4:7" ht="14.25">
      <c r="D911" s="203"/>
      <c r="E911" s="203"/>
      <c r="F911" s="203"/>
      <c r="G911" s="148"/>
    </row>
    <row r="912" spans="4:7" ht="14.25">
      <c r="D912" s="203"/>
      <c r="E912" s="203"/>
      <c r="F912" s="203"/>
      <c r="G912" s="148"/>
    </row>
    <row r="913" spans="4:7" ht="14.25">
      <c r="D913" s="203"/>
      <c r="E913" s="203"/>
      <c r="F913" s="203"/>
      <c r="G913" s="148"/>
    </row>
    <row r="914" spans="4:7" ht="14.25">
      <c r="D914" s="203"/>
      <c r="E914" s="203"/>
      <c r="F914" s="203"/>
      <c r="G914" s="148"/>
    </row>
    <row r="915" spans="4:7" ht="14.25">
      <c r="D915" s="203"/>
      <c r="E915" s="203"/>
      <c r="F915" s="203"/>
      <c r="G915" s="148"/>
    </row>
    <row r="916" spans="4:7" ht="14.25">
      <c r="D916" s="203"/>
      <c r="E916" s="203"/>
      <c r="F916" s="203"/>
      <c r="G916" s="148"/>
    </row>
    <row r="917" spans="4:7" ht="14.25">
      <c r="D917" s="203"/>
      <c r="E917" s="203"/>
      <c r="F917" s="203"/>
      <c r="G917" s="148"/>
    </row>
    <row r="918" spans="4:7" ht="14.25">
      <c r="D918" s="203"/>
      <c r="E918" s="203"/>
      <c r="F918" s="203"/>
      <c r="G918" s="148"/>
    </row>
    <row r="919" spans="4:7" ht="14.25">
      <c r="D919" s="203"/>
      <c r="E919" s="203"/>
      <c r="F919" s="203"/>
      <c r="G919" s="148"/>
    </row>
    <row r="920" spans="4:7" ht="14.25">
      <c r="D920" s="203"/>
      <c r="E920" s="203"/>
      <c r="F920" s="203"/>
      <c r="G920" s="148"/>
    </row>
    <row r="921" spans="4:7" ht="14.25">
      <c r="D921" s="203"/>
      <c r="E921" s="203"/>
      <c r="F921" s="203"/>
      <c r="G921" s="148"/>
    </row>
    <row r="922" spans="4:7" ht="14.25">
      <c r="D922" s="203"/>
      <c r="E922" s="203"/>
      <c r="F922" s="203"/>
      <c r="G922" s="148"/>
    </row>
    <row r="923" spans="4:7" ht="14.25">
      <c r="D923" s="203"/>
      <c r="E923" s="203"/>
      <c r="F923" s="203"/>
      <c r="G923" s="148"/>
    </row>
    <row r="924" spans="4:7" ht="14.25">
      <c r="D924" s="203"/>
      <c r="E924" s="203"/>
      <c r="F924" s="203"/>
      <c r="G924" s="148"/>
    </row>
    <row r="925" spans="4:7" ht="14.25">
      <c r="D925" s="203"/>
      <c r="E925" s="203"/>
      <c r="F925" s="203"/>
      <c r="G925" s="148"/>
    </row>
    <row r="926" spans="4:7" ht="14.25">
      <c r="D926" s="203"/>
      <c r="E926" s="203"/>
      <c r="F926" s="203"/>
      <c r="G926" s="148"/>
    </row>
    <row r="927" spans="4:7" ht="14.25">
      <c r="D927" s="203"/>
      <c r="E927" s="203"/>
      <c r="F927" s="203"/>
      <c r="G927" s="148"/>
    </row>
    <row r="928" spans="4:7" ht="14.25">
      <c r="D928" s="203"/>
      <c r="E928" s="203"/>
      <c r="F928" s="203"/>
      <c r="G928" s="148"/>
    </row>
    <row r="929" spans="4:7" ht="14.25">
      <c r="D929" s="203"/>
      <c r="E929" s="203"/>
      <c r="F929" s="203"/>
      <c r="G929" s="148"/>
    </row>
    <row r="930" spans="4:7" ht="14.25">
      <c r="D930" s="203"/>
      <c r="E930" s="203"/>
      <c r="F930" s="203"/>
      <c r="G930" s="148"/>
    </row>
    <row r="931" spans="4:7" ht="14.25">
      <c r="D931" s="203"/>
      <c r="E931" s="203"/>
      <c r="F931" s="203"/>
      <c r="G931" s="148"/>
    </row>
    <row r="932" spans="4:7" ht="14.25">
      <c r="D932" s="203"/>
      <c r="E932" s="203"/>
      <c r="F932" s="203"/>
      <c r="G932" s="148"/>
    </row>
    <row r="933" spans="4:7" ht="14.25">
      <c r="D933" s="203"/>
      <c r="E933" s="203"/>
      <c r="F933" s="203"/>
      <c r="G933" s="148"/>
    </row>
    <row r="934" spans="4:7" ht="14.25">
      <c r="D934" s="203"/>
      <c r="E934" s="203"/>
      <c r="F934" s="203"/>
      <c r="G934" s="148"/>
    </row>
    <row r="935" spans="4:7" ht="14.25">
      <c r="D935" s="203"/>
      <c r="E935" s="203"/>
      <c r="F935" s="203"/>
      <c r="G935" s="148"/>
    </row>
    <row r="936" spans="4:7" ht="14.25">
      <c r="D936" s="203"/>
      <c r="E936" s="203"/>
      <c r="F936" s="203"/>
      <c r="G936" s="148"/>
    </row>
    <row r="937" spans="4:7" ht="14.25">
      <c r="D937" s="203"/>
      <c r="E937" s="203"/>
      <c r="F937" s="203"/>
      <c r="G937" s="148"/>
    </row>
    <row r="938" spans="4:7" ht="14.25">
      <c r="D938" s="203"/>
      <c r="E938" s="203"/>
      <c r="F938" s="203"/>
      <c r="G938" s="148"/>
    </row>
    <row r="939" spans="4:7" ht="14.25">
      <c r="D939" s="203"/>
      <c r="E939" s="203"/>
      <c r="F939" s="203"/>
      <c r="G939" s="148"/>
    </row>
    <row r="940" spans="4:7" ht="14.25">
      <c r="D940" s="203"/>
      <c r="E940" s="203"/>
      <c r="F940" s="203"/>
      <c r="G940" s="148"/>
    </row>
    <row r="941" spans="4:7" ht="14.25">
      <c r="D941" s="203"/>
      <c r="E941" s="203"/>
      <c r="F941" s="203"/>
      <c r="G941" s="148"/>
    </row>
    <row r="942" spans="4:7" ht="14.25">
      <c r="D942" s="203"/>
      <c r="E942" s="203"/>
      <c r="F942" s="203"/>
      <c r="G942" s="148"/>
    </row>
    <row r="943" spans="4:7" ht="14.25">
      <c r="D943" s="203"/>
      <c r="E943" s="203"/>
      <c r="F943" s="203"/>
      <c r="G943" s="148"/>
    </row>
    <row r="944" spans="4:7" ht="14.25">
      <c r="D944" s="203"/>
      <c r="E944" s="203"/>
      <c r="F944" s="203"/>
      <c r="G944" s="148"/>
    </row>
    <row r="945" spans="4:7" ht="14.25">
      <c r="D945" s="203"/>
      <c r="E945" s="203"/>
      <c r="F945" s="203"/>
      <c r="G945" s="148"/>
    </row>
    <row r="946" spans="4:7" ht="14.25">
      <c r="D946" s="203"/>
      <c r="E946" s="203"/>
      <c r="F946" s="203"/>
      <c r="G946" s="148"/>
    </row>
    <row r="947" spans="4:7" ht="14.25">
      <c r="D947" s="203"/>
      <c r="E947" s="203"/>
      <c r="F947" s="203"/>
      <c r="G947" s="148"/>
    </row>
    <row r="948" spans="4:7" ht="14.25">
      <c r="D948" s="203"/>
      <c r="E948" s="203"/>
      <c r="F948" s="203"/>
      <c r="G948" s="148"/>
    </row>
    <row r="949" spans="4:7" ht="14.25">
      <c r="D949" s="203"/>
      <c r="E949" s="203"/>
      <c r="F949" s="203"/>
      <c r="G949" s="148"/>
    </row>
    <row r="950" spans="4:7" ht="14.25">
      <c r="D950" s="203"/>
      <c r="E950" s="203"/>
      <c r="F950" s="203"/>
      <c r="G950" s="148"/>
    </row>
    <row r="951" spans="4:7" ht="14.25">
      <c r="D951" s="203"/>
      <c r="E951" s="203"/>
      <c r="F951" s="203"/>
      <c r="G951" s="148"/>
    </row>
    <row r="952" spans="4:7" ht="14.25">
      <c r="D952" s="203"/>
      <c r="E952" s="203"/>
      <c r="F952" s="203"/>
      <c r="G952" s="148"/>
    </row>
    <row r="953" spans="4:7" ht="14.25">
      <c r="D953" s="203"/>
      <c r="E953" s="203"/>
      <c r="F953" s="203"/>
      <c r="G953" s="148"/>
    </row>
    <row r="954" spans="4:7" ht="14.25">
      <c r="D954" s="203"/>
      <c r="E954" s="203"/>
      <c r="F954" s="203"/>
      <c r="G954" s="148"/>
    </row>
    <row r="955" spans="4:7" ht="14.25">
      <c r="D955" s="203"/>
      <c r="E955" s="203"/>
      <c r="F955" s="203"/>
      <c r="G955" s="148"/>
    </row>
    <row r="956" spans="4:7" ht="14.25">
      <c r="D956" s="203"/>
      <c r="E956" s="203"/>
      <c r="F956" s="203"/>
      <c r="G956" s="148"/>
    </row>
    <row r="957" spans="4:7" ht="14.25">
      <c r="D957" s="203"/>
      <c r="E957" s="203"/>
      <c r="F957" s="203"/>
      <c r="G957" s="148"/>
    </row>
    <row r="958" spans="4:7" ht="14.25">
      <c r="D958" s="203"/>
      <c r="E958" s="203"/>
      <c r="F958" s="203"/>
      <c r="G958" s="148"/>
    </row>
    <row r="959" spans="4:7" ht="14.25">
      <c r="D959" s="203"/>
      <c r="E959" s="203"/>
      <c r="F959" s="203"/>
      <c r="G959" s="148"/>
    </row>
    <row r="960" spans="4:7" ht="14.25">
      <c r="D960" s="203"/>
      <c r="E960" s="203"/>
      <c r="F960" s="203"/>
      <c r="G960" s="148"/>
    </row>
    <row r="961" spans="4:7" ht="14.25">
      <c r="D961" s="203"/>
      <c r="E961" s="203"/>
      <c r="F961" s="203"/>
      <c r="G961" s="148"/>
    </row>
    <row r="962" spans="4:7" ht="14.25">
      <c r="D962" s="203"/>
      <c r="E962" s="203"/>
      <c r="F962" s="203"/>
      <c r="G962" s="148"/>
    </row>
    <row r="963" spans="4:7" ht="14.25">
      <c r="D963" s="203"/>
      <c r="E963" s="203"/>
      <c r="F963" s="203"/>
      <c r="G963" s="148"/>
    </row>
    <row r="964" spans="4:7" ht="14.25">
      <c r="D964" s="203"/>
      <c r="E964" s="203"/>
      <c r="F964" s="203"/>
      <c r="G964" s="148"/>
    </row>
    <row r="965" spans="4:7" ht="14.25">
      <c r="D965" s="203"/>
      <c r="E965" s="203"/>
      <c r="F965" s="203"/>
      <c r="G965" s="148"/>
    </row>
    <row r="966" spans="4:7" ht="14.25">
      <c r="D966" s="203"/>
      <c r="E966" s="203"/>
      <c r="F966" s="203"/>
      <c r="G966" s="148"/>
    </row>
    <row r="967" spans="4:7" ht="14.25">
      <c r="D967" s="203"/>
      <c r="E967" s="203"/>
      <c r="F967" s="203"/>
      <c r="G967" s="148"/>
    </row>
    <row r="968" spans="4:7" ht="14.25">
      <c r="D968" s="203"/>
      <c r="E968" s="203"/>
      <c r="F968" s="203"/>
      <c r="G968" s="148"/>
    </row>
    <row r="969" spans="4:7" ht="14.25">
      <c r="D969" s="203"/>
      <c r="E969" s="203"/>
      <c r="F969" s="203"/>
      <c r="G969" s="148"/>
    </row>
    <row r="970" spans="4:7" ht="14.25">
      <c r="D970" s="203"/>
      <c r="E970" s="203"/>
      <c r="F970" s="203"/>
      <c r="G970" s="148"/>
    </row>
    <row r="971" spans="4:7" ht="14.25">
      <c r="D971" s="203"/>
      <c r="E971" s="203"/>
      <c r="F971" s="203"/>
      <c r="G971" s="148"/>
    </row>
    <row r="972" spans="4:7" ht="14.25">
      <c r="D972" s="203"/>
      <c r="E972" s="203"/>
      <c r="F972" s="203"/>
      <c r="G972" s="148"/>
    </row>
    <row r="973" spans="4:7" ht="14.25">
      <c r="D973" s="203"/>
      <c r="E973" s="203"/>
      <c r="F973" s="203"/>
      <c r="G973" s="148"/>
    </row>
    <row r="974" spans="4:7" ht="14.25">
      <c r="D974" s="203"/>
      <c r="E974" s="203"/>
      <c r="F974" s="203"/>
      <c r="G974" s="148"/>
    </row>
    <row r="975" spans="4:7" ht="14.25">
      <c r="D975" s="203"/>
      <c r="E975" s="203"/>
      <c r="F975" s="203"/>
      <c r="G975" s="148"/>
    </row>
    <row r="976" spans="4:7" ht="14.25">
      <c r="D976" s="203"/>
      <c r="E976" s="203"/>
      <c r="F976" s="203"/>
      <c r="G976" s="148"/>
    </row>
    <row r="977" spans="4:7" ht="14.25">
      <c r="D977" s="203"/>
      <c r="E977" s="203"/>
      <c r="F977" s="203"/>
      <c r="G977" s="148"/>
    </row>
    <row r="978" spans="4:7" ht="14.25">
      <c r="D978" s="203"/>
      <c r="E978" s="203"/>
      <c r="F978" s="203"/>
      <c r="G978" s="148"/>
    </row>
    <row r="979" spans="4:7" ht="14.25">
      <c r="D979" s="203"/>
      <c r="E979" s="203"/>
      <c r="F979" s="203"/>
      <c r="G979" s="148"/>
    </row>
    <row r="980" spans="4:7" ht="14.25">
      <c r="D980" s="203"/>
      <c r="E980" s="203"/>
      <c r="F980" s="203"/>
      <c r="G980" s="148"/>
    </row>
    <row r="981" spans="4:7" ht="14.25">
      <c r="D981" s="203"/>
      <c r="E981" s="203"/>
      <c r="F981" s="203"/>
      <c r="G981" s="148"/>
    </row>
    <row r="982" spans="4:7" ht="14.25">
      <c r="D982" s="203"/>
      <c r="E982" s="203"/>
      <c r="F982" s="203"/>
      <c r="G982" s="148"/>
    </row>
    <row r="983" spans="4:7" ht="14.25">
      <c r="D983" s="203"/>
      <c r="E983" s="203"/>
      <c r="F983" s="203"/>
      <c r="G983" s="148"/>
    </row>
    <row r="984" spans="4:7" ht="14.25">
      <c r="D984" s="203"/>
      <c r="E984" s="203"/>
      <c r="F984" s="203"/>
      <c r="G984" s="148"/>
    </row>
    <row r="985" spans="4:7" ht="14.25">
      <c r="D985" s="203"/>
      <c r="E985" s="203"/>
      <c r="F985" s="203"/>
      <c r="G985" s="148"/>
    </row>
    <row r="986" spans="4:7" ht="14.25">
      <c r="D986" s="203"/>
      <c r="E986" s="203"/>
      <c r="F986" s="203"/>
      <c r="G986" s="148"/>
    </row>
    <row r="987" spans="4:7" ht="14.25">
      <c r="D987" s="203"/>
      <c r="E987" s="203"/>
      <c r="F987" s="203"/>
      <c r="G987" s="148"/>
    </row>
    <row r="988" spans="4:7" ht="14.25">
      <c r="D988" s="203"/>
      <c r="E988" s="203"/>
      <c r="F988" s="203"/>
      <c r="G988" s="148"/>
    </row>
    <row r="989" spans="4:7" ht="14.25">
      <c r="D989" s="203"/>
      <c r="E989" s="203"/>
      <c r="F989" s="203"/>
      <c r="G989" s="148"/>
    </row>
    <row r="990" spans="4:7" ht="14.25">
      <c r="D990" s="203"/>
      <c r="E990" s="203"/>
      <c r="F990" s="203"/>
      <c r="G990" s="148"/>
    </row>
    <row r="991" spans="4:7" ht="14.25">
      <c r="D991" s="203"/>
      <c r="E991" s="203"/>
      <c r="F991" s="203"/>
      <c r="G991" s="148"/>
    </row>
    <row r="992" spans="4:7" ht="14.25">
      <c r="D992" s="203"/>
      <c r="E992" s="203"/>
      <c r="F992" s="203"/>
      <c r="G992" s="148"/>
    </row>
    <row r="993" spans="4:7" ht="14.25">
      <c r="D993" s="203"/>
      <c r="E993" s="203"/>
      <c r="F993" s="203"/>
      <c r="G993" s="148"/>
    </row>
    <row r="994" spans="4:7" ht="14.25">
      <c r="D994" s="203"/>
      <c r="E994" s="203"/>
      <c r="F994" s="203"/>
      <c r="G994" s="148"/>
    </row>
    <row r="995" spans="4:7" ht="14.25">
      <c r="D995" s="203"/>
      <c r="E995" s="203"/>
      <c r="F995" s="203"/>
      <c r="G995" s="148"/>
    </row>
    <row r="996" spans="4:7" ht="14.25">
      <c r="D996" s="203"/>
      <c r="E996" s="203"/>
      <c r="F996" s="203"/>
      <c r="G996" s="148"/>
    </row>
    <row r="997" spans="4:7" ht="14.25">
      <c r="D997" s="203"/>
      <c r="E997" s="203"/>
      <c r="F997" s="203"/>
      <c r="G997" s="148"/>
    </row>
    <row r="998" spans="4:7" ht="14.25">
      <c r="D998" s="203"/>
      <c r="E998" s="203"/>
      <c r="F998" s="203"/>
      <c r="G998" s="148"/>
    </row>
    <row r="999" spans="4:7" ht="14.25">
      <c r="D999" s="203"/>
      <c r="E999" s="203"/>
      <c r="F999" s="203"/>
      <c r="G999" s="148"/>
    </row>
    <row r="1000" spans="4:7" ht="14.25">
      <c r="D1000" s="203"/>
      <c r="E1000" s="203"/>
      <c r="F1000" s="203"/>
      <c r="G1000" s="148"/>
    </row>
    <row r="1001" spans="4:7" ht="14.25">
      <c r="D1001" s="203"/>
      <c r="E1001" s="203"/>
      <c r="F1001" s="203"/>
      <c r="G1001" s="148"/>
    </row>
    <row r="1002" spans="4:7" ht="14.25">
      <c r="D1002" s="203"/>
      <c r="E1002" s="203"/>
      <c r="F1002" s="203"/>
      <c r="G1002" s="148"/>
    </row>
    <row r="1003" spans="4:7" ht="14.25">
      <c r="D1003" s="203"/>
      <c r="E1003" s="203"/>
      <c r="F1003" s="203"/>
      <c r="G1003" s="148"/>
    </row>
    <row r="1004" spans="4:7" ht="14.25">
      <c r="D1004" s="203"/>
      <c r="E1004" s="203"/>
      <c r="F1004" s="203"/>
      <c r="G1004" s="148"/>
    </row>
    <row r="1005" spans="4:7" ht="14.25">
      <c r="D1005" s="203"/>
      <c r="E1005" s="203"/>
      <c r="F1005" s="203"/>
      <c r="G1005" s="148"/>
    </row>
    <row r="1006" spans="4:7" ht="14.25">
      <c r="D1006" s="203"/>
      <c r="E1006" s="203"/>
      <c r="F1006" s="203"/>
      <c r="G1006" s="148"/>
    </row>
    <row r="1007" spans="4:7" ht="14.25">
      <c r="D1007" s="203"/>
      <c r="E1007" s="203"/>
      <c r="F1007" s="203"/>
      <c r="G1007" s="148"/>
    </row>
    <row r="1008" spans="4:7" ht="14.25">
      <c r="D1008" s="203"/>
      <c r="E1008" s="203"/>
      <c r="F1008" s="203"/>
      <c r="G1008" s="148"/>
    </row>
    <row r="1009" spans="4:7" ht="14.25">
      <c r="D1009" s="203"/>
      <c r="E1009" s="203"/>
      <c r="F1009" s="203"/>
      <c r="G1009" s="148"/>
    </row>
    <row r="1010" spans="4:7" ht="14.25">
      <c r="D1010" s="203"/>
      <c r="E1010" s="203"/>
      <c r="F1010" s="203"/>
      <c r="G1010" s="148"/>
    </row>
    <row r="1011" spans="4:7" ht="14.25">
      <c r="D1011" s="203"/>
      <c r="E1011" s="203"/>
      <c r="F1011" s="203"/>
      <c r="G1011" s="148"/>
    </row>
    <row r="1012" spans="4:7" ht="14.25">
      <c r="D1012" s="203"/>
      <c r="E1012" s="203"/>
      <c r="F1012" s="203"/>
      <c r="G1012" s="148"/>
    </row>
    <row r="1013" spans="4:7" ht="14.25">
      <c r="D1013" s="203"/>
      <c r="E1013" s="203"/>
      <c r="F1013" s="203"/>
      <c r="G1013" s="148"/>
    </row>
    <row r="1014" spans="4:7" ht="14.25">
      <c r="D1014" s="203"/>
      <c r="E1014" s="203"/>
      <c r="F1014" s="203"/>
      <c r="G1014" s="148"/>
    </row>
    <row r="1015" spans="4:7" ht="14.25">
      <c r="D1015" s="203"/>
      <c r="E1015" s="203"/>
      <c r="F1015" s="203"/>
      <c r="G1015" s="148"/>
    </row>
    <row r="1016" spans="4:7" ht="14.25">
      <c r="D1016" s="203"/>
      <c r="E1016" s="203"/>
      <c r="F1016" s="203"/>
      <c r="G1016" s="148"/>
    </row>
    <row r="1017" spans="4:7" ht="14.25">
      <c r="D1017" s="203"/>
      <c r="E1017" s="203"/>
      <c r="F1017" s="203"/>
      <c r="G1017" s="148"/>
    </row>
    <row r="1018" spans="4:7" ht="14.25">
      <c r="D1018" s="203"/>
      <c r="E1018" s="203"/>
      <c r="F1018" s="203"/>
      <c r="G1018" s="148"/>
    </row>
    <row r="1019" spans="4:7" ht="14.25">
      <c r="D1019" s="203"/>
      <c r="E1019" s="203"/>
      <c r="F1019" s="203"/>
      <c r="G1019" s="148"/>
    </row>
    <row r="1020" spans="4:7" ht="14.25">
      <c r="D1020" s="203"/>
      <c r="E1020" s="203"/>
      <c r="F1020" s="203"/>
      <c r="G1020" s="148"/>
    </row>
    <row r="1021" spans="4:7" ht="14.25">
      <c r="D1021" s="203"/>
      <c r="E1021" s="203"/>
      <c r="F1021" s="203"/>
      <c r="G1021" s="148"/>
    </row>
    <row r="1022" spans="4:7" ht="14.25">
      <c r="D1022" s="203"/>
      <c r="E1022" s="203"/>
      <c r="F1022" s="203"/>
      <c r="G1022" s="148"/>
    </row>
    <row r="1023" spans="4:7" ht="14.25">
      <c r="D1023" s="203"/>
      <c r="E1023" s="203"/>
      <c r="F1023" s="203"/>
      <c r="G1023" s="148"/>
    </row>
    <row r="1024" spans="4:7" ht="14.25">
      <c r="D1024" s="203"/>
      <c r="E1024" s="203"/>
      <c r="F1024" s="203"/>
      <c r="G1024" s="148"/>
    </row>
    <row r="1025" spans="4:7" ht="14.25">
      <c r="D1025" s="203"/>
      <c r="E1025" s="203"/>
      <c r="F1025" s="203"/>
      <c r="G1025" s="148"/>
    </row>
    <row r="1026" spans="4:7" ht="14.25">
      <c r="D1026" s="203"/>
      <c r="E1026" s="203"/>
      <c r="F1026" s="203"/>
      <c r="G1026" s="148"/>
    </row>
    <row r="1027" spans="4:7" ht="14.25">
      <c r="D1027" s="203"/>
      <c r="E1027" s="203"/>
      <c r="F1027" s="203"/>
      <c r="G1027" s="148"/>
    </row>
    <row r="1028" spans="4:7" ht="14.25">
      <c r="D1028" s="203"/>
      <c r="E1028" s="203"/>
      <c r="F1028" s="203"/>
      <c r="G1028" s="148"/>
    </row>
    <row r="1029" spans="4:7" ht="14.25">
      <c r="D1029" s="203"/>
      <c r="E1029" s="203"/>
      <c r="F1029" s="203"/>
      <c r="G1029" s="148"/>
    </row>
    <row r="1030" spans="4:7" ht="14.25">
      <c r="D1030" s="203"/>
      <c r="E1030" s="203"/>
      <c r="F1030" s="203"/>
      <c r="G1030" s="148"/>
    </row>
    <row r="1031" spans="4:7" ht="14.25">
      <c r="D1031" s="203"/>
      <c r="E1031" s="203"/>
      <c r="F1031" s="203"/>
      <c r="G1031" s="148"/>
    </row>
    <row r="1032" spans="4:7" ht="14.25">
      <c r="D1032" s="203"/>
      <c r="E1032" s="203"/>
      <c r="F1032" s="203"/>
      <c r="G1032" s="148"/>
    </row>
    <row r="1033" spans="4:7" ht="14.25">
      <c r="D1033" s="203"/>
      <c r="E1033" s="203"/>
      <c r="F1033" s="203"/>
      <c r="G1033" s="148"/>
    </row>
    <row r="1034" spans="4:7" ht="14.25">
      <c r="D1034" s="203"/>
      <c r="E1034" s="203"/>
      <c r="F1034" s="203"/>
      <c r="G1034" s="148"/>
    </row>
    <row r="1035" spans="4:7" ht="14.25">
      <c r="D1035" s="203"/>
      <c r="E1035" s="203"/>
      <c r="F1035" s="203"/>
      <c r="G1035" s="148"/>
    </row>
    <row r="1036" spans="4:7" ht="14.25">
      <c r="D1036" s="203"/>
      <c r="E1036" s="203"/>
      <c r="F1036" s="203"/>
      <c r="G1036" s="148"/>
    </row>
    <row r="1037" spans="4:7" ht="14.25">
      <c r="D1037" s="203"/>
      <c r="E1037" s="203"/>
      <c r="F1037" s="203"/>
      <c r="G1037" s="148"/>
    </row>
    <row r="1038" spans="4:7" ht="14.25">
      <c r="D1038" s="203"/>
      <c r="E1038" s="203"/>
      <c r="F1038" s="203"/>
      <c r="G1038" s="148"/>
    </row>
    <row r="1039" spans="4:7" ht="14.25">
      <c r="D1039" s="203"/>
      <c r="E1039" s="203"/>
      <c r="F1039" s="203"/>
      <c r="G1039" s="148"/>
    </row>
    <row r="1040" spans="4:7" ht="14.25">
      <c r="D1040" s="203"/>
      <c r="E1040" s="203"/>
      <c r="F1040" s="203"/>
      <c r="G1040" s="148"/>
    </row>
    <row r="1041" spans="4:7" ht="14.25">
      <c r="D1041" s="203"/>
      <c r="E1041" s="203"/>
      <c r="F1041" s="203"/>
      <c r="G1041" s="148"/>
    </row>
    <row r="1042" spans="4:7" ht="14.25">
      <c r="D1042" s="203"/>
      <c r="E1042" s="203"/>
      <c r="F1042" s="203"/>
      <c r="G1042" s="148"/>
    </row>
    <row r="1043" spans="4:7" ht="14.25">
      <c r="D1043" s="203"/>
      <c r="E1043" s="203"/>
      <c r="F1043" s="203"/>
      <c r="G1043" s="148"/>
    </row>
    <row r="1044" spans="4:7" ht="14.25">
      <c r="D1044" s="203"/>
      <c r="E1044" s="203"/>
      <c r="F1044" s="203"/>
      <c r="G1044" s="148"/>
    </row>
    <row r="1045" spans="4:7" ht="14.25">
      <c r="D1045" s="203"/>
      <c r="E1045" s="203"/>
      <c r="F1045" s="203"/>
      <c r="G1045" s="148"/>
    </row>
    <row r="1046" spans="4:7" ht="14.25">
      <c r="D1046" s="203"/>
      <c r="E1046" s="203"/>
      <c r="F1046" s="203"/>
      <c r="G1046" s="148"/>
    </row>
    <row r="1047" spans="4:7" ht="14.25">
      <c r="D1047" s="203"/>
      <c r="E1047" s="203"/>
      <c r="F1047" s="203"/>
      <c r="G1047" s="148"/>
    </row>
    <row r="1048" spans="4:7" ht="14.25">
      <c r="D1048" s="203"/>
      <c r="E1048" s="203"/>
      <c r="F1048" s="203"/>
      <c r="G1048" s="148"/>
    </row>
    <row r="1049" spans="4:7" ht="14.25">
      <c r="D1049" s="203"/>
      <c r="E1049" s="203"/>
      <c r="F1049" s="203"/>
      <c r="G1049" s="148"/>
    </row>
    <row r="1050" spans="4:7" ht="14.25">
      <c r="D1050" s="203"/>
      <c r="E1050" s="203"/>
      <c r="F1050" s="203"/>
      <c r="G1050" s="148"/>
    </row>
    <row r="1051" spans="4:7" ht="14.25">
      <c r="D1051" s="203"/>
      <c r="E1051" s="203"/>
      <c r="F1051" s="203"/>
      <c r="G1051" s="148"/>
    </row>
    <row r="1052" spans="4:7" ht="14.25">
      <c r="D1052" s="203"/>
      <c r="E1052" s="203"/>
      <c r="F1052" s="203"/>
      <c r="G1052" s="148"/>
    </row>
    <row r="1053" spans="4:7" ht="14.25">
      <c r="D1053" s="203"/>
      <c r="E1053" s="203"/>
      <c r="F1053" s="203"/>
      <c r="G1053" s="148"/>
    </row>
    <row r="1054" spans="4:7" ht="14.25">
      <c r="D1054" s="203"/>
      <c r="E1054" s="203"/>
      <c r="F1054" s="203"/>
      <c r="G1054" s="148"/>
    </row>
    <row r="1055" spans="4:7" ht="14.25">
      <c r="D1055" s="203"/>
      <c r="E1055" s="203"/>
      <c r="F1055" s="203"/>
      <c r="G1055" s="148"/>
    </row>
    <row r="1056" spans="4:7" ht="14.25">
      <c r="D1056" s="203"/>
      <c r="E1056" s="203"/>
      <c r="F1056" s="203"/>
      <c r="G1056" s="148"/>
    </row>
    <row r="1057" spans="4:7" ht="14.25">
      <c r="D1057" s="203"/>
      <c r="E1057" s="203"/>
      <c r="F1057" s="203"/>
      <c r="G1057" s="148"/>
    </row>
    <row r="1058" spans="4:7" ht="14.25">
      <c r="D1058" s="203"/>
      <c r="E1058" s="203"/>
      <c r="F1058" s="203"/>
      <c r="G1058" s="148"/>
    </row>
    <row r="1059" spans="4:7" ht="14.25">
      <c r="D1059" s="203"/>
      <c r="E1059" s="203"/>
      <c r="F1059" s="203"/>
      <c r="G1059" s="148"/>
    </row>
    <row r="1060" spans="4:7" ht="14.25">
      <c r="D1060" s="203"/>
      <c r="E1060" s="203"/>
      <c r="F1060" s="203"/>
      <c r="G1060" s="148"/>
    </row>
    <row r="1061" spans="4:7" ht="14.25">
      <c r="D1061" s="203"/>
      <c r="E1061" s="203"/>
      <c r="F1061" s="203"/>
      <c r="G1061" s="148"/>
    </row>
    <row r="1062" spans="4:7" ht="14.25">
      <c r="D1062" s="203"/>
      <c r="E1062" s="203"/>
      <c r="F1062" s="203"/>
      <c r="G1062" s="148"/>
    </row>
    <row r="1063" spans="4:7" ht="14.25">
      <c r="D1063" s="203"/>
      <c r="E1063" s="203"/>
      <c r="F1063" s="203"/>
      <c r="G1063" s="148"/>
    </row>
    <row r="1064" spans="4:7" ht="14.25">
      <c r="D1064" s="203"/>
      <c r="E1064" s="203"/>
      <c r="F1064" s="203"/>
      <c r="G1064" s="148"/>
    </row>
    <row r="1065" spans="4:7" ht="14.25">
      <c r="D1065" s="203"/>
      <c r="E1065" s="203"/>
      <c r="F1065" s="203"/>
      <c r="G1065" s="148"/>
    </row>
    <row r="1066" spans="4:7" ht="14.25">
      <c r="D1066" s="203"/>
      <c r="E1066" s="203"/>
      <c r="F1066" s="203"/>
      <c r="G1066" s="148"/>
    </row>
    <row r="1067" spans="4:7" ht="14.25">
      <c r="D1067" s="203"/>
      <c r="E1067" s="203"/>
      <c r="F1067" s="203"/>
      <c r="G1067" s="148"/>
    </row>
    <row r="1068" spans="4:7" ht="14.25">
      <c r="D1068" s="203"/>
      <c r="E1068" s="203"/>
      <c r="F1068" s="203"/>
      <c r="G1068" s="148"/>
    </row>
    <row r="1069" spans="4:7" ht="14.25">
      <c r="D1069" s="203"/>
      <c r="E1069" s="203"/>
      <c r="F1069" s="203"/>
      <c r="G1069" s="148"/>
    </row>
    <row r="1070" spans="4:7" ht="14.25">
      <c r="D1070" s="203"/>
      <c r="E1070" s="203"/>
      <c r="F1070" s="203"/>
      <c r="G1070" s="148"/>
    </row>
    <row r="1071" spans="4:7" ht="14.25">
      <c r="D1071" s="203"/>
      <c r="E1071" s="203"/>
      <c r="F1071" s="203"/>
      <c r="G1071" s="148"/>
    </row>
    <row r="1072" spans="4:7" ht="14.25">
      <c r="D1072" s="203"/>
      <c r="E1072" s="203"/>
      <c r="F1072" s="203"/>
      <c r="G1072" s="148"/>
    </row>
    <row r="1073" spans="4:7" ht="14.25">
      <c r="D1073" s="203"/>
      <c r="E1073" s="203"/>
      <c r="F1073" s="203"/>
      <c r="G1073" s="148"/>
    </row>
    <row r="1074" spans="4:7" ht="14.25">
      <c r="D1074" s="203"/>
      <c r="E1074" s="203"/>
      <c r="F1074" s="203"/>
      <c r="G1074" s="148"/>
    </row>
    <row r="1075" spans="4:7" ht="14.25">
      <c r="D1075" s="203"/>
      <c r="E1075" s="203"/>
      <c r="F1075" s="203"/>
      <c r="G1075" s="148"/>
    </row>
    <row r="1076" spans="4:7" ht="14.25">
      <c r="D1076" s="203"/>
      <c r="E1076" s="203"/>
      <c r="F1076" s="203"/>
      <c r="G1076" s="148"/>
    </row>
    <row r="1077" spans="4:7" ht="14.25">
      <c r="D1077" s="203"/>
      <c r="E1077" s="203"/>
      <c r="F1077" s="203"/>
      <c r="G1077" s="148"/>
    </row>
    <row r="1078" spans="4:7" ht="14.25">
      <c r="D1078" s="203"/>
      <c r="E1078" s="203"/>
      <c r="F1078" s="203"/>
      <c r="G1078" s="148"/>
    </row>
    <row r="1079" spans="4:7" ht="14.25">
      <c r="D1079" s="203"/>
      <c r="E1079" s="203"/>
      <c r="F1079" s="203"/>
      <c r="G1079" s="148"/>
    </row>
    <row r="1080" spans="4:7" ht="14.25">
      <c r="D1080" s="203"/>
      <c r="E1080" s="203"/>
      <c r="F1080" s="203"/>
      <c r="G1080" s="148"/>
    </row>
    <row r="1081" spans="4:7" ht="14.25">
      <c r="D1081" s="203"/>
      <c r="E1081" s="203"/>
      <c r="F1081" s="203"/>
      <c r="G1081" s="148"/>
    </row>
    <row r="1082" spans="4:7" ht="14.25">
      <c r="D1082" s="203"/>
      <c r="E1082" s="203"/>
      <c r="F1082" s="203"/>
      <c r="G1082" s="148"/>
    </row>
    <row r="1083" spans="4:7" ht="14.25">
      <c r="D1083" s="203"/>
      <c r="E1083" s="203"/>
      <c r="F1083" s="203"/>
      <c r="G1083" s="148"/>
    </row>
    <row r="1084" spans="4:7" ht="14.25">
      <c r="D1084" s="203"/>
      <c r="E1084" s="203"/>
      <c r="F1084" s="203"/>
      <c r="G1084" s="148"/>
    </row>
    <row r="1085" spans="4:7" ht="14.25">
      <c r="D1085" s="203"/>
      <c r="E1085" s="203"/>
      <c r="F1085" s="203"/>
      <c r="G1085" s="148"/>
    </row>
    <row r="1086" spans="4:7" ht="14.25">
      <c r="D1086" s="203"/>
      <c r="E1086" s="203"/>
      <c r="F1086" s="203"/>
      <c r="G1086" s="148"/>
    </row>
    <row r="1087" spans="4:7" ht="14.25">
      <c r="D1087" s="203"/>
      <c r="E1087" s="203"/>
      <c r="F1087" s="203"/>
      <c r="G1087" s="148"/>
    </row>
    <row r="1088" spans="4:7" ht="14.25">
      <c r="D1088" s="203"/>
      <c r="E1088" s="203"/>
      <c r="F1088" s="203"/>
      <c r="G1088" s="148"/>
    </row>
    <row r="1089" spans="4:7" ht="14.25">
      <c r="D1089" s="203"/>
      <c r="E1089" s="203"/>
      <c r="F1089" s="203"/>
      <c r="G1089" s="148"/>
    </row>
    <row r="1090" spans="4:7" ht="14.25">
      <c r="D1090" s="203"/>
      <c r="E1090" s="203"/>
      <c r="F1090" s="203"/>
      <c r="G1090" s="148"/>
    </row>
    <row r="1091" spans="4:7" ht="14.25">
      <c r="D1091" s="203"/>
      <c r="E1091" s="203"/>
      <c r="F1091" s="203"/>
      <c r="G1091" s="148"/>
    </row>
    <row r="1092" spans="4:7" ht="14.25">
      <c r="D1092" s="203"/>
      <c r="E1092" s="203"/>
      <c r="F1092" s="203"/>
      <c r="G1092" s="148"/>
    </row>
    <row r="1093" spans="4:7" ht="14.25">
      <c r="D1093" s="203"/>
      <c r="E1093" s="203"/>
      <c r="F1093" s="203"/>
      <c r="G1093" s="148"/>
    </row>
    <row r="1094" spans="4:7" ht="14.25">
      <c r="D1094" s="203"/>
      <c r="E1094" s="203"/>
      <c r="F1094" s="203"/>
      <c r="G1094" s="148"/>
    </row>
    <row r="1095" spans="4:7" ht="14.25">
      <c r="D1095" s="203"/>
      <c r="E1095" s="203"/>
      <c r="F1095" s="203"/>
      <c r="G1095" s="148"/>
    </row>
    <row r="1096" spans="4:7" ht="14.25">
      <c r="D1096" s="203"/>
      <c r="E1096" s="203"/>
      <c r="F1096" s="203"/>
      <c r="G1096" s="148"/>
    </row>
    <row r="1097" spans="4:7" ht="14.25">
      <c r="D1097" s="203"/>
      <c r="E1097" s="203"/>
      <c r="F1097" s="203"/>
      <c r="G1097" s="148"/>
    </row>
    <row r="1098" spans="4:7" ht="14.25">
      <c r="D1098" s="203"/>
      <c r="E1098" s="203"/>
      <c r="F1098" s="203"/>
      <c r="G1098" s="148"/>
    </row>
    <row r="1099" spans="4:7" ht="14.25">
      <c r="D1099" s="203"/>
      <c r="E1099" s="203"/>
      <c r="F1099" s="203"/>
      <c r="G1099" s="148"/>
    </row>
    <row r="1100" spans="4:7" ht="14.25">
      <c r="D1100" s="203"/>
      <c r="E1100" s="203"/>
      <c r="F1100" s="203"/>
      <c r="G1100" s="148"/>
    </row>
    <row r="1101" spans="4:7" ht="14.25">
      <c r="D1101" s="203"/>
      <c r="E1101" s="203"/>
      <c r="F1101" s="203"/>
      <c r="G1101" s="148"/>
    </row>
    <row r="1102" spans="4:7" ht="14.25">
      <c r="D1102" s="203"/>
      <c r="E1102" s="203"/>
      <c r="F1102" s="203"/>
      <c r="G1102" s="148"/>
    </row>
    <row r="1103" spans="4:7" ht="14.25">
      <c r="D1103" s="203"/>
      <c r="E1103" s="203"/>
      <c r="F1103" s="203"/>
      <c r="G1103" s="148"/>
    </row>
    <row r="1104" spans="4:7" ht="14.25">
      <c r="D1104" s="203"/>
      <c r="E1104" s="203"/>
      <c r="F1104" s="203"/>
      <c r="G1104" s="148"/>
    </row>
    <row r="1105" spans="4:7" ht="14.25">
      <c r="D1105" s="203"/>
      <c r="E1105" s="203"/>
      <c r="F1105" s="203"/>
      <c r="G1105" s="148"/>
    </row>
    <row r="1106" spans="4:7" ht="14.25">
      <c r="D1106" s="203"/>
      <c r="E1106" s="203"/>
      <c r="F1106" s="203"/>
      <c r="G1106" s="148"/>
    </row>
    <row r="1107" spans="4:7" ht="14.25">
      <c r="D1107" s="203"/>
      <c r="E1107" s="203"/>
      <c r="F1107" s="203"/>
      <c r="G1107" s="148"/>
    </row>
    <row r="1108" spans="4:7" ht="14.25">
      <c r="D1108" s="203"/>
      <c r="E1108" s="203"/>
      <c r="F1108" s="203"/>
      <c r="G1108" s="148"/>
    </row>
    <row r="1109" spans="4:7" ht="14.25">
      <c r="D1109" s="203"/>
      <c r="E1109" s="203"/>
      <c r="F1109" s="203"/>
      <c r="G1109" s="148"/>
    </row>
    <row r="1110" spans="4:7" ht="14.25">
      <c r="D1110" s="203"/>
      <c r="E1110" s="203"/>
      <c r="F1110" s="203"/>
      <c r="G1110" s="148"/>
    </row>
    <row r="1111" spans="4:7" ht="14.25">
      <c r="D1111" s="203"/>
      <c r="E1111" s="203"/>
      <c r="F1111" s="203"/>
      <c r="G1111" s="148"/>
    </row>
    <row r="1112" spans="4:7" ht="14.25">
      <c r="D1112" s="203"/>
      <c r="E1112" s="203"/>
      <c r="F1112" s="203"/>
      <c r="G1112" s="148"/>
    </row>
    <row r="1113" spans="4:7" ht="14.25">
      <c r="D1113" s="203"/>
      <c r="E1113" s="203"/>
      <c r="F1113" s="203"/>
      <c r="G1113" s="148"/>
    </row>
    <row r="1114" spans="4:7" ht="14.25">
      <c r="D1114" s="203"/>
      <c r="E1114" s="203"/>
      <c r="F1114" s="203"/>
      <c r="G1114" s="148"/>
    </row>
    <row r="1115" spans="4:7" ht="14.25">
      <c r="D1115" s="203"/>
      <c r="E1115" s="203"/>
      <c r="F1115" s="203"/>
      <c r="G1115" s="148"/>
    </row>
    <row r="1116" spans="4:7" ht="14.25">
      <c r="D1116" s="203"/>
      <c r="E1116" s="203"/>
      <c r="F1116" s="203"/>
      <c r="G1116" s="148"/>
    </row>
    <row r="1117" spans="4:7" ht="14.25">
      <c r="D1117" s="203"/>
      <c r="E1117" s="203"/>
      <c r="F1117" s="203"/>
      <c r="G1117" s="148"/>
    </row>
    <row r="1118" spans="4:7" ht="14.25">
      <c r="D1118" s="203"/>
      <c r="E1118" s="203"/>
      <c r="F1118" s="203"/>
      <c r="G1118" s="148"/>
    </row>
    <row r="1119" spans="4:7" ht="14.25">
      <c r="D1119" s="203"/>
      <c r="E1119" s="203"/>
      <c r="F1119" s="203"/>
      <c r="G1119" s="148"/>
    </row>
    <row r="1120" spans="4:7" ht="14.25">
      <c r="D1120" s="203"/>
      <c r="E1120" s="203"/>
      <c r="F1120" s="203"/>
      <c r="G1120" s="148"/>
    </row>
    <row r="1121" spans="4:7" ht="14.25">
      <c r="D1121" s="203"/>
      <c r="E1121" s="203"/>
      <c r="F1121" s="203"/>
      <c r="G1121" s="148"/>
    </row>
    <row r="1122" spans="4:7" ht="14.25">
      <c r="D1122" s="203"/>
      <c r="E1122" s="203"/>
      <c r="F1122" s="203"/>
      <c r="G1122" s="148"/>
    </row>
    <row r="1123" spans="4:7" ht="14.25">
      <c r="D1123" s="203"/>
      <c r="E1123" s="203"/>
      <c r="F1123" s="203"/>
      <c r="G1123" s="148"/>
    </row>
    <row r="1124" spans="4:7" ht="14.25">
      <c r="D1124" s="203"/>
      <c r="E1124" s="203"/>
      <c r="F1124" s="203"/>
      <c r="G1124" s="148"/>
    </row>
    <row r="1125" spans="4:7" ht="14.25">
      <c r="D1125" s="203"/>
      <c r="E1125" s="203"/>
      <c r="F1125" s="203"/>
      <c r="G1125" s="148"/>
    </row>
    <row r="1126" spans="4:7" ht="14.25">
      <c r="D1126" s="203"/>
      <c r="E1126" s="203"/>
      <c r="F1126" s="203"/>
      <c r="G1126" s="148"/>
    </row>
    <row r="1127" spans="4:7" ht="14.25">
      <c r="D1127" s="203"/>
      <c r="E1127" s="203"/>
      <c r="F1127" s="203"/>
      <c r="G1127" s="148"/>
    </row>
    <row r="1128" spans="4:7" ht="14.25">
      <c r="D1128" s="203"/>
      <c r="E1128" s="203"/>
      <c r="F1128" s="203"/>
      <c r="G1128" s="148"/>
    </row>
    <row r="1129" spans="4:7" ht="14.25">
      <c r="D1129" s="203"/>
      <c r="E1129" s="203"/>
      <c r="F1129" s="203"/>
      <c r="G1129" s="148"/>
    </row>
    <row r="1130" spans="4:7" ht="14.25">
      <c r="D1130" s="203"/>
      <c r="E1130" s="203"/>
      <c r="F1130" s="203"/>
      <c r="G1130" s="148"/>
    </row>
    <row r="1131" spans="4:7" ht="14.25">
      <c r="D1131" s="203"/>
      <c r="E1131" s="203"/>
      <c r="F1131" s="203"/>
      <c r="G1131" s="148"/>
    </row>
    <row r="1132" spans="4:7" ht="14.25">
      <c r="D1132" s="203"/>
      <c r="E1132" s="203"/>
      <c r="F1132" s="203"/>
      <c r="G1132" s="148"/>
    </row>
    <row r="1133" spans="4:7" ht="14.25">
      <c r="D1133" s="203"/>
      <c r="E1133" s="203"/>
      <c r="F1133" s="203"/>
      <c r="G1133" s="148"/>
    </row>
    <row r="1134" spans="4:7" ht="14.25">
      <c r="D1134" s="203"/>
      <c r="E1134" s="203"/>
      <c r="F1134" s="203"/>
      <c r="G1134" s="148"/>
    </row>
    <row r="1135" spans="4:7" ht="14.25">
      <c r="D1135" s="203"/>
      <c r="E1135" s="203"/>
      <c r="F1135" s="203"/>
      <c r="G1135" s="148"/>
    </row>
    <row r="1136" spans="4:7" ht="14.25">
      <c r="D1136" s="203"/>
      <c r="E1136" s="203"/>
      <c r="F1136" s="203"/>
      <c r="G1136" s="148"/>
    </row>
    <row r="1137" spans="4:7" ht="14.25">
      <c r="D1137" s="203"/>
      <c r="E1137" s="203"/>
      <c r="F1137" s="203"/>
      <c r="G1137" s="148"/>
    </row>
    <row r="1138" spans="4:7" ht="14.25">
      <c r="D1138" s="203"/>
      <c r="E1138" s="203"/>
      <c r="F1138" s="203"/>
      <c r="G1138" s="148"/>
    </row>
    <row r="1139" spans="4:7" ht="14.25">
      <c r="D1139" s="203"/>
      <c r="E1139" s="203"/>
      <c r="F1139" s="203"/>
      <c r="G1139" s="148"/>
    </row>
    <row r="1140" spans="4:7" ht="14.25">
      <c r="D1140" s="203"/>
      <c r="E1140" s="203"/>
      <c r="F1140" s="203"/>
      <c r="G1140" s="148"/>
    </row>
    <row r="1141" spans="4:7" ht="14.25">
      <c r="D1141" s="203"/>
      <c r="E1141" s="203"/>
      <c r="F1141" s="203"/>
      <c r="G1141" s="148"/>
    </row>
    <row r="1142" spans="4:7" ht="14.25">
      <c r="D1142" s="203"/>
      <c r="E1142" s="203"/>
      <c r="F1142" s="203"/>
      <c r="G1142" s="148"/>
    </row>
    <row r="1143" spans="4:7" ht="14.25">
      <c r="D1143" s="203"/>
      <c r="E1143" s="203"/>
      <c r="F1143" s="203"/>
      <c r="G1143" s="148"/>
    </row>
    <row r="1144" spans="4:7" ht="14.25">
      <c r="D1144" s="203"/>
      <c r="E1144" s="203"/>
      <c r="F1144" s="203"/>
      <c r="G1144" s="148"/>
    </row>
    <row r="1145" spans="4:7" ht="14.25">
      <c r="D1145" s="203"/>
      <c r="E1145" s="203"/>
      <c r="F1145" s="203"/>
      <c r="G1145" s="148"/>
    </row>
    <row r="1146" spans="4:7" ht="14.25">
      <c r="D1146" s="203"/>
      <c r="E1146" s="203"/>
      <c r="F1146" s="203"/>
      <c r="G1146" s="148"/>
    </row>
    <row r="1147" spans="4:7" ht="14.25">
      <c r="D1147" s="203"/>
      <c r="E1147" s="203"/>
      <c r="F1147" s="203"/>
      <c r="G1147" s="148"/>
    </row>
    <row r="1148" spans="4:7" ht="14.25">
      <c r="D1148" s="203"/>
      <c r="E1148" s="203"/>
      <c r="F1148" s="203"/>
      <c r="G1148" s="148"/>
    </row>
    <row r="1149" spans="4:7" ht="14.25">
      <c r="D1149" s="203"/>
      <c r="E1149" s="203"/>
      <c r="F1149" s="203"/>
      <c r="G1149" s="148"/>
    </row>
    <row r="1150" spans="4:7" ht="14.25">
      <c r="D1150" s="203"/>
      <c r="E1150" s="203"/>
      <c r="F1150" s="203"/>
      <c r="G1150" s="148"/>
    </row>
    <row r="1151" spans="4:7" ht="14.25">
      <c r="D1151" s="203"/>
      <c r="E1151" s="203"/>
      <c r="F1151" s="203"/>
      <c r="G1151" s="148"/>
    </row>
    <row r="1152" spans="4:7" ht="14.25">
      <c r="D1152" s="203"/>
      <c r="E1152" s="203"/>
      <c r="F1152" s="203"/>
      <c r="G1152" s="148"/>
    </row>
    <row r="1153" spans="4:7" ht="14.25">
      <c r="D1153" s="203"/>
      <c r="E1153" s="203"/>
      <c r="F1153" s="203"/>
      <c r="G1153" s="148"/>
    </row>
    <row r="1154" spans="4:7" ht="14.25">
      <c r="D1154" s="203"/>
      <c r="E1154" s="203"/>
      <c r="F1154" s="203"/>
      <c r="G1154" s="148"/>
    </row>
    <row r="1155" spans="4:7" ht="14.25">
      <c r="D1155" s="203"/>
      <c r="E1155" s="203"/>
      <c r="F1155" s="203"/>
      <c r="G1155" s="148"/>
    </row>
    <row r="1156" spans="4:7" ht="14.25">
      <c r="D1156" s="203"/>
      <c r="E1156" s="203"/>
      <c r="F1156" s="203"/>
      <c r="G1156" s="148"/>
    </row>
    <row r="1157" spans="4:7" ht="14.25">
      <c r="D1157" s="203"/>
      <c r="E1157" s="203"/>
      <c r="F1157" s="203"/>
      <c r="G1157" s="148"/>
    </row>
    <row r="1158" spans="4:7" ht="14.25">
      <c r="D1158" s="203"/>
      <c r="E1158" s="203"/>
      <c r="F1158" s="203"/>
      <c r="G1158" s="148"/>
    </row>
    <row r="1159" spans="4:7" ht="14.25">
      <c r="D1159" s="203"/>
      <c r="E1159" s="203"/>
      <c r="F1159" s="203"/>
      <c r="G1159" s="148"/>
    </row>
    <row r="1160" spans="4:7" ht="14.25">
      <c r="D1160" s="203"/>
      <c r="E1160" s="203"/>
      <c r="F1160" s="203"/>
      <c r="G1160" s="148"/>
    </row>
    <row r="1161" spans="4:7" ht="14.25">
      <c r="D1161" s="203"/>
      <c r="E1161" s="203"/>
      <c r="F1161" s="203"/>
      <c r="G1161" s="148"/>
    </row>
    <row r="1162" spans="4:7" ht="14.25">
      <c r="D1162" s="203"/>
      <c r="E1162" s="203"/>
      <c r="F1162" s="203"/>
      <c r="G1162" s="148"/>
    </row>
    <row r="1163" spans="4:7" ht="14.25">
      <c r="D1163" s="203"/>
      <c r="E1163" s="203"/>
      <c r="F1163" s="203"/>
      <c r="G1163" s="148"/>
    </row>
    <row r="1164" spans="4:7" ht="14.25">
      <c r="D1164" s="203"/>
      <c r="E1164" s="203"/>
      <c r="F1164" s="203"/>
      <c r="G1164" s="148"/>
    </row>
    <row r="1165" spans="4:7" ht="14.25">
      <c r="D1165" s="203"/>
      <c r="E1165" s="203"/>
      <c r="F1165" s="203"/>
      <c r="G1165" s="148"/>
    </row>
    <row r="1166" spans="4:7" ht="14.25">
      <c r="D1166" s="203"/>
      <c r="E1166" s="203"/>
      <c r="F1166" s="203"/>
      <c r="G1166" s="148"/>
    </row>
    <row r="1167" spans="4:7" ht="14.25">
      <c r="D1167" s="203"/>
      <c r="E1167" s="203"/>
      <c r="F1167" s="203"/>
      <c r="G1167" s="148"/>
    </row>
    <row r="1168" spans="4:7" ht="14.25">
      <c r="D1168" s="203"/>
      <c r="E1168" s="203"/>
      <c r="F1168" s="203"/>
      <c r="G1168" s="148"/>
    </row>
    <row r="1169" spans="4:7" ht="14.25">
      <c r="D1169" s="203"/>
      <c r="E1169" s="203"/>
      <c r="F1169" s="203"/>
      <c r="G1169" s="148"/>
    </row>
    <row r="1170" spans="4:7" ht="14.25">
      <c r="D1170" s="203"/>
      <c r="E1170" s="203"/>
      <c r="F1170" s="203"/>
      <c r="G1170" s="148"/>
    </row>
    <row r="1171" spans="4:7" ht="14.25">
      <c r="D1171" s="203"/>
      <c r="E1171" s="203"/>
      <c r="F1171" s="203"/>
      <c r="G1171" s="148"/>
    </row>
    <row r="1172" spans="4:7" ht="14.25">
      <c r="D1172" s="203"/>
      <c r="E1172" s="203"/>
      <c r="F1172" s="203"/>
      <c r="G1172" s="148"/>
    </row>
    <row r="1173" spans="4:7" ht="14.25">
      <c r="D1173" s="203"/>
      <c r="E1173" s="203"/>
      <c r="F1173" s="203"/>
      <c r="G1173" s="148"/>
    </row>
    <row r="1174" spans="4:7" ht="14.25">
      <c r="D1174" s="203"/>
      <c r="E1174" s="203"/>
      <c r="F1174" s="203"/>
      <c r="G1174" s="148"/>
    </row>
    <row r="1175" spans="4:7" ht="14.25">
      <c r="D1175" s="203"/>
      <c r="E1175" s="203"/>
      <c r="F1175" s="203"/>
      <c r="G1175" s="148"/>
    </row>
    <row r="1176" spans="4:7" ht="14.25">
      <c r="D1176" s="203"/>
      <c r="E1176" s="203"/>
      <c r="F1176" s="203"/>
      <c r="G1176" s="148"/>
    </row>
    <row r="1177" spans="4:7" ht="14.25">
      <c r="D1177" s="203"/>
      <c r="E1177" s="203"/>
      <c r="F1177" s="203"/>
      <c r="G1177" s="148"/>
    </row>
    <row r="1178" spans="4:7" ht="14.25">
      <c r="D1178" s="203"/>
      <c r="E1178" s="203"/>
      <c r="F1178" s="203"/>
      <c r="G1178" s="148"/>
    </row>
    <row r="1179" spans="4:7" ht="14.25">
      <c r="D1179" s="203"/>
      <c r="E1179" s="203"/>
      <c r="F1179" s="203"/>
      <c r="G1179" s="148"/>
    </row>
    <row r="1180" spans="4:7" ht="14.25">
      <c r="D1180" s="203"/>
      <c r="E1180" s="203"/>
      <c r="F1180" s="203"/>
      <c r="G1180" s="148"/>
    </row>
    <row r="1181" spans="4:7" ht="14.25">
      <c r="D1181" s="203"/>
      <c r="E1181" s="203"/>
      <c r="F1181" s="203"/>
      <c r="G1181" s="148"/>
    </row>
    <row r="1182" spans="4:7" ht="14.25">
      <c r="D1182" s="203"/>
      <c r="E1182" s="203"/>
      <c r="F1182" s="203"/>
      <c r="G1182" s="148"/>
    </row>
    <row r="1183" spans="4:7" ht="14.25">
      <c r="D1183" s="203"/>
      <c r="E1183" s="203"/>
      <c r="F1183" s="203"/>
      <c r="G1183" s="148"/>
    </row>
    <row r="1184" spans="4:7" ht="14.25">
      <c r="D1184" s="203"/>
      <c r="E1184" s="203"/>
      <c r="F1184" s="203"/>
      <c r="G1184" s="148"/>
    </row>
    <row r="1185" spans="4:7" ht="14.25">
      <c r="D1185" s="203"/>
      <c r="E1185" s="203"/>
      <c r="F1185" s="203"/>
      <c r="G1185" s="148"/>
    </row>
    <row r="1186" spans="4:7" ht="14.25">
      <c r="D1186" s="203"/>
      <c r="E1186" s="203"/>
      <c r="F1186" s="203"/>
      <c r="G1186" s="148"/>
    </row>
    <row r="1187" spans="4:7" ht="14.25">
      <c r="D1187" s="203"/>
      <c r="E1187" s="203"/>
      <c r="F1187" s="203"/>
      <c r="G1187" s="148"/>
    </row>
    <row r="1188" spans="4:7" ht="14.25">
      <c r="D1188" s="203"/>
      <c r="E1188" s="203"/>
      <c r="F1188" s="203"/>
      <c r="G1188" s="148"/>
    </row>
    <row r="1189" spans="4:7" ht="14.25">
      <c r="D1189" s="203"/>
      <c r="E1189" s="203"/>
      <c r="F1189" s="203"/>
      <c r="G1189" s="148"/>
    </row>
    <row r="1190" spans="4:7" ht="14.25">
      <c r="D1190" s="203"/>
      <c r="E1190" s="203"/>
      <c r="F1190" s="203"/>
      <c r="G1190" s="148"/>
    </row>
    <row r="1191" spans="4:7" ht="14.25">
      <c r="D1191" s="203"/>
      <c r="E1191" s="203"/>
      <c r="F1191" s="203"/>
      <c r="G1191" s="148"/>
    </row>
    <row r="1192" spans="4:7" ht="14.25">
      <c r="D1192" s="203"/>
      <c r="E1192" s="203"/>
      <c r="F1192" s="203"/>
      <c r="G1192" s="148"/>
    </row>
    <row r="1193" spans="4:7" ht="14.25">
      <c r="D1193" s="203"/>
      <c r="E1193" s="203"/>
      <c r="F1193" s="203"/>
      <c r="G1193" s="148"/>
    </row>
    <row r="1194" spans="4:7" ht="14.25">
      <c r="D1194" s="203"/>
      <c r="E1194" s="203"/>
      <c r="F1194" s="203"/>
      <c r="G1194" s="148"/>
    </row>
    <row r="1195" spans="4:7" ht="14.25">
      <c r="D1195" s="203"/>
      <c r="E1195" s="203"/>
      <c r="F1195" s="203"/>
      <c r="G1195" s="148"/>
    </row>
    <row r="1196" spans="4:7" ht="14.25">
      <c r="D1196" s="203"/>
      <c r="E1196" s="203"/>
      <c r="F1196" s="203"/>
      <c r="G1196" s="148"/>
    </row>
    <row r="1197" spans="4:7" ht="14.25">
      <c r="D1197" s="203"/>
      <c r="E1197" s="203"/>
      <c r="F1197" s="203"/>
      <c r="G1197" s="148"/>
    </row>
    <row r="1198" spans="4:7" ht="14.25">
      <c r="D1198" s="203"/>
      <c r="E1198" s="203"/>
      <c r="F1198" s="203"/>
      <c r="G1198" s="148"/>
    </row>
    <row r="1199" spans="4:7" ht="14.25">
      <c r="D1199" s="203"/>
      <c r="E1199" s="203"/>
      <c r="F1199" s="203"/>
      <c r="G1199" s="148"/>
    </row>
    <row r="1200" spans="4:7" ht="14.25">
      <c r="D1200" s="203"/>
      <c r="E1200" s="203"/>
      <c r="F1200" s="203"/>
      <c r="G1200" s="148"/>
    </row>
    <row r="1201" spans="4:7" ht="14.25">
      <c r="D1201" s="203"/>
      <c r="E1201" s="203"/>
      <c r="F1201" s="203"/>
      <c r="G1201" s="148"/>
    </row>
    <row r="1202" spans="4:7" ht="14.25">
      <c r="D1202" s="203"/>
      <c r="E1202" s="203"/>
      <c r="F1202" s="203"/>
      <c r="G1202" s="148"/>
    </row>
    <row r="1203" spans="4:7" ht="14.25">
      <c r="D1203" s="203"/>
      <c r="E1203" s="203"/>
      <c r="F1203" s="203"/>
      <c r="G1203" s="148"/>
    </row>
    <row r="1204" spans="4:7" ht="14.25">
      <c r="D1204" s="203"/>
      <c r="E1204" s="203"/>
      <c r="F1204" s="203"/>
      <c r="G1204" s="148"/>
    </row>
    <row r="1205" spans="4:7" ht="14.25">
      <c r="D1205" s="203"/>
      <c r="E1205" s="203"/>
      <c r="F1205" s="203"/>
      <c r="G1205" s="148"/>
    </row>
    <row r="1206" spans="4:7" ht="14.25">
      <c r="D1206" s="203"/>
      <c r="E1206" s="203"/>
      <c r="F1206" s="203"/>
      <c r="G1206" s="148"/>
    </row>
    <row r="1207" spans="4:7" ht="14.25">
      <c r="D1207" s="203"/>
      <c r="E1207" s="203"/>
      <c r="F1207" s="203"/>
      <c r="G1207" s="148"/>
    </row>
    <row r="1208" spans="4:7" ht="14.25">
      <c r="D1208" s="203"/>
      <c r="E1208" s="203"/>
      <c r="F1208" s="203"/>
      <c r="G1208" s="148"/>
    </row>
    <row r="1209" spans="4:7" ht="14.25">
      <c r="D1209" s="203"/>
      <c r="E1209" s="203"/>
      <c r="F1209" s="203"/>
      <c r="G1209" s="148"/>
    </row>
    <row r="1210" spans="4:7" ht="14.25">
      <c r="D1210" s="203"/>
      <c r="E1210" s="203"/>
      <c r="F1210" s="203"/>
      <c r="G1210" s="148"/>
    </row>
    <row r="1211" spans="4:7" ht="14.25">
      <c r="D1211" s="203"/>
      <c r="E1211" s="203"/>
      <c r="F1211" s="203"/>
      <c r="G1211" s="148"/>
    </row>
    <row r="1212" spans="4:7" ht="14.25">
      <c r="D1212" s="203"/>
      <c r="E1212" s="203"/>
      <c r="F1212" s="203"/>
      <c r="G1212" s="148"/>
    </row>
    <row r="1213" spans="4:7" ht="14.25">
      <c r="D1213" s="203"/>
      <c r="E1213" s="203"/>
      <c r="F1213" s="203"/>
      <c r="G1213" s="148"/>
    </row>
    <row r="1214" spans="4:7" ht="14.25">
      <c r="D1214" s="203"/>
      <c r="E1214" s="203"/>
      <c r="F1214" s="203"/>
      <c r="G1214" s="148"/>
    </row>
    <row r="1215" spans="4:7" ht="14.25">
      <c r="D1215" s="203"/>
      <c r="E1215" s="203"/>
      <c r="F1215" s="203"/>
      <c r="G1215" s="148"/>
    </row>
    <row r="1216" spans="4:7" ht="14.25">
      <c r="D1216" s="203"/>
      <c r="E1216" s="203"/>
      <c r="F1216" s="203"/>
      <c r="G1216" s="148"/>
    </row>
    <row r="1217" spans="4:7" ht="14.25">
      <c r="D1217" s="203"/>
      <c r="E1217" s="203"/>
      <c r="F1217" s="203"/>
      <c r="G1217" s="148"/>
    </row>
    <row r="1218" spans="4:7" ht="14.25">
      <c r="D1218" s="203"/>
      <c r="E1218" s="203"/>
      <c r="F1218" s="203"/>
      <c r="G1218" s="148"/>
    </row>
    <row r="1219" spans="4:7" ht="14.25">
      <c r="D1219" s="203"/>
      <c r="E1219" s="203"/>
      <c r="F1219" s="203"/>
      <c r="G1219" s="148"/>
    </row>
    <row r="1220" spans="4:7" ht="14.25">
      <c r="D1220" s="203"/>
      <c r="E1220" s="203"/>
      <c r="F1220" s="203"/>
      <c r="G1220" s="148"/>
    </row>
    <row r="1221" spans="4:7" ht="14.25">
      <c r="D1221" s="203"/>
      <c r="E1221" s="203"/>
      <c r="F1221" s="203"/>
      <c r="G1221" s="148"/>
    </row>
    <row r="1222" spans="4:7" ht="14.25">
      <c r="D1222" s="203"/>
      <c r="E1222" s="203"/>
      <c r="F1222" s="203"/>
      <c r="G1222" s="148"/>
    </row>
    <row r="1223" spans="4:7" ht="14.25">
      <c r="D1223" s="203"/>
      <c r="E1223" s="203"/>
      <c r="F1223" s="203"/>
      <c r="G1223" s="148"/>
    </row>
    <row r="1224" spans="4:7" ht="14.25">
      <c r="D1224" s="203"/>
      <c r="E1224" s="203"/>
      <c r="F1224" s="203"/>
      <c r="G1224" s="148"/>
    </row>
    <row r="1225" spans="4:7" ht="14.25">
      <c r="D1225" s="203"/>
      <c r="E1225" s="203"/>
      <c r="F1225" s="203"/>
      <c r="G1225" s="148"/>
    </row>
    <row r="1226" spans="4:7" ht="14.25">
      <c r="D1226" s="203"/>
      <c r="E1226" s="203"/>
      <c r="F1226" s="203"/>
      <c r="G1226" s="148"/>
    </row>
    <row r="1227" spans="4:7" ht="14.25">
      <c r="D1227" s="203"/>
      <c r="E1227" s="203"/>
      <c r="F1227" s="203"/>
      <c r="G1227" s="148"/>
    </row>
    <row r="1228" spans="4:7" ht="14.25">
      <c r="D1228" s="203"/>
      <c r="E1228" s="203"/>
      <c r="F1228" s="203"/>
      <c r="G1228" s="148"/>
    </row>
    <row r="1229" spans="4:7" ht="14.25">
      <c r="D1229" s="203"/>
      <c r="E1229" s="203"/>
      <c r="F1229" s="203"/>
      <c r="G1229" s="148"/>
    </row>
    <row r="1230" spans="4:7" ht="14.25">
      <c r="D1230" s="203"/>
      <c r="E1230" s="203"/>
      <c r="F1230" s="203"/>
      <c r="G1230" s="148"/>
    </row>
    <row r="1231" spans="4:7" ht="14.25">
      <c r="D1231" s="203"/>
      <c r="E1231" s="203"/>
      <c r="F1231" s="203"/>
      <c r="G1231" s="148"/>
    </row>
    <row r="1232" spans="4:7" ht="14.25">
      <c r="D1232" s="203"/>
      <c r="E1232" s="203"/>
      <c r="F1232" s="203"/>
      <c r="G1232" s="148"/>
    </row>
    <row r="1233" spans="4:7" ht="14.25">
      <c r="D1233" s="203"/>
      <c r="E1233" s="203"/>
      <c r="F1233" s="203"/>
      <c r="G1233" s="148"/>
    </row>
    <row r="1234" spans="4:7" ht="14.25">
      <c r="D1234" s="203"/>
      <c r="E1234" s="203"/>
      <c r="F1234" s="203"/>
      <c r="G1234" s="148"/>
    </row>
    <row r="1235" spans="4:7" ht="14.25">
      <c r="D1235" s="203"/>
      <c r="E1235" s="203"/>
      <c r="F1235" s="203"/>
      <c r="G1235" s="148"/>
    </row>
    <row r="1236" spans="4:7" ht="14.25">
      <c r="D1236" s="203"/>
      <c r="E1236" s="203"/>
      <c r="F1236" s="203"/>
      <c r="G1236" s="148"/>
    </row>
    <row r="1237" spans="4:7" ht="14.25">
      <c r="D1237" s="203"/>
      <c r="E1237" s="203"/>
      <c r="F1237" s="203"/>
      <c r="G1237" s="148"/>
    </row>
    <row r="1238" spans="4:7" ht="14.25">
      <c r="D1238" s="203"/>
      <c r="E1238" s="203"/>
      <c r="F1238" s="203"/>
      <c r="G1238" s="148"/>
    </row>
    <row r="1239" spans="4:7" ht="14.25">
      <c r="D1239" s="203"/>
      <c r="E1239" s="203"/>
      <c r="F1239" s="203"/>
      <c r="G1239" s="148"/>
    </row>
    <row r="1240" spans="4:7" ht="14.25">
      <c r="D1240" s="203"/>
      <c r="E1240" s="203"/>
      <c r="F1240" s="203"/>
      <c r="G1240" s="148"/>
    </row>
    <row r="1241" spans="4:7" ht="14.25">
      <c r="D1241" s="203"/>
      <c r="E1241" s="203"/>
      <c r="F1241" s="203"/>
      <c r="G1241" s="148"/>
    </row>
    <row r="1242" spans="4:7" ht="14.25">
      <c r="D1242" s="203"/>
      <c r="E1242" s="203"/>
      <c r="F1242" s="203"/>
      <c r="G1242" s="148"/>
    </row>
    <row r="1243" spans="4:7" ht="14.25">
      <c r="D1243" s="203"/>
      <c r="E1243" s="203"/>
      <c r="F1243" s="203"/>
      <c r="G1243" s="148"/>
    </row>
    <row r="1244" spans="4:7" ht="14.25">
      <c r="D1244" s="203"/>
      <c r="E1244" s="203"/>
      <c r="F1244" s="203"/>
      <c r="G1244" s="148"/>
    </row>
    <row r="1245" spans="4:7" ht="14.25">
      <c r="D1245" s="203"/>
      <c r="E1245" s="203"/>
      <c r="F1245" s="203"/>
      <c r="G1245" s="148"/>
    </row>
    <row r="1246" spans="4:7" ht="14.25">
      <c r="D1246" s="203"/>
      <c r="E1246" s="203"/>
      <c r="F1246" s="203"/>
      <c r="G1246" s="148"/>
    </row>
    <row r="1247" spans="4:7" ht="14.25">
      <c r="D1247" s="203"/>
      <c r="E1247" s="203"/>
      <c r="F1247" s="203"/>
      <c r="G1247" s="148"/>
    </row>
    <row r="1248" spans="4:7" ht="14.25">
      <c r="D1248" s="203"/>
      <c r="E1248" s="203"/>
      <c r="F1248" s="203"/>
      <c r="G1248" s="148"/>
    </row>
    <row r="1249" spans="4:7" ht="14.25">
      <c r="D1249" s="203"/>
      <c r="E1249" s="203"/>
      <c r="F1249" s="203"/>
      <c r="G1249" s="148"/>
    </row>
    <row r="1250" spans="4:7" ht="14.25">
      <c r="D1250" s="203"/>
      <c r="E1250" s="203"/>
      <c r="F1250" s="203"/>
      <c r="G1250" s="148"/>
    </row>
    <row r="1251" spans="4:7" ht="14.25">
      <c r="D1251" s="203"/>
      <c r="E1251" s="203"/>
      <c r="F1251" s="203"/>
      <c r="G1251" s="148"/>
    </row>
    <row r="1252" spans="4:7" ht="14.25">
      <c r="D1252" s="203"/>
      <c r="E1252" s="203"/>
      <c r="F1252" s="203"/>
      <c r="G1252" s="148"/>
    </row>
    <row r="1253" spans="4:7" ht="14.25">
      <c r="D1253" s="203"/>
      <c r="E1253" s="203"/>
      <c r="F1253" s="203"/>
      <c r="G1253" s="148"/>
    </row>
    <row r="1254" spans="4:7" ht="14.25">
      <c r="D1254" s="203"/>
      <c r="E1254" s="203"/>
      <c r="F1254" s="203"/>
      <c r="G1254" s="148"/>
    </row>
    <row r="1255" spans="4:7" ht="14.25">
      <c r="D1255" s="203"/>
      <c r="E1255" s="203"/>
      <c r="F1255" s="203"/>
      <c r="G1255" s="148"/>
    </row>
    <row r="1256" spans="4:7" ht="14.25">
      <c r="D1256" s="203"/>
      <c r="E1256" s="203"/>
      <c r="F1256" s="203"/>
      <c r="G1256" s="148"/>
    </row>
    <row r="1257" spans="4:7" ht="14.25">
      <c r="D1257" s="203"/>
      <c r="E1257" s="203"/>
      <c r="F1257" s="203"/>
      <c r="G1257" s="148"/>
    </row>
    <row r="1258" spans="4:7" ht="14.25">
      <c r="D1258" s="203"/>
      <c r="E1258" s="203"/>
      <c r="F1258" s="203"/>
      <c r="G1258" s="148"/>
    </row>
    <row r="1259" spans="4:7" ht="14.25">
      <c r="D1259" s="203"/>
      <c r="E1259" s="203"/>
      <c r="F1259" s="203"/>
      <c r="G1259" s="148"/>
    </row>
    <row r="1260" spans="4:7" ht="14.25">
      <c r="D1260" s="203"/>
      <c r="E1260" s="203"/>
      <c r="F1260" s="203"/>
      <c r="G1260" s="148"/>
    </row>
    <row r="1261" spans="4:7" ht="14.25">
      <c r="D1261" s="203"/>
      <c r="E1261" s="203"/>
      <c r="F1261" s="203"/>
      <c r="G1261" s="148"/>
    </row>
    <row r="1262" spans="4:7" ht="14.25">
      <c r="D1262" s="203"/>
      <c r="E1262" s="203"/>
      <c r="F1262" s="203"/>
      <c r="G1262" s="148"/>
    </row>
    <row r="1263" spans="4:7" ht="14.25">
      <c r="D1263" s="203"/>
      <c r="E1263" s="203"/>
      <c r="F1263" s="203"/>
      <c r="G1263" s="148"/>
    </row>
    <row r="1264" spans="4:7" ht="14.25">
      <c r="D1264" s="203"/>
      <c r="E1264" s="203"/>
      <c r="F1264" s="203"/>
      <c r="G1264" s="148"/>
    </row>
    <row r="1265" spans="4:7" ht="14.25">
      <c r="D1265" s="203"/>
      <c r="E1265" s="203"/>
      <c r="F1265" s="203"/>
      <c r="G1265" s="148"/>
    </row>
    <row r="1266" spans="4:7" ht="14.25">
      <c r="D1266" s="203"/>
      <c r="E1266" s="203"/>
      <c r="F1266" s="203"/>
      <c r="G1266" s="148"/>
    </row>
    <row r="1267" spans="4:7" ht="14.25">
      <c r="D1267" s="203"/>
      <c r="E1267" s="203"/>
      <c r="F1267" s="203"/>
      <c r="G1267" s="148"/>
    </row>
    <row r="1268" spans="4:7" ht="14.25">
      <c r="D1268" s="203"/>
      <c r="E1268" s="203"/>
      <c r="F1268" s="203"/>
      <c r="G1268" s="148"/>
    </row>
    <row r="1269" spans="4:7" ht="14.25">
      <c r="D1269" s="203"/>
      <c r="E1269" s="203"/>
      <c r="F1269" s="203"/>
      <c r="G1269" s="148"/>
    </row>
    <row r="1270" spans="4:7" ht="14.25">
      <c r="D1270" s="203"/>
      <c r="E1270" s="203"/>
      <c r="F1270" s="203"/>
      <c r="G1270" s="148"/>
    </row>
    <row r="1271" spans="4:7" ht="14.25">
      <c r="D1271" s="203"/>
      <c r="E1271" s="203"/>
      <c r="F1271" s="203"/>
      <c r="G1271" s="148"/>
    </row>
    <row r="1272" spans="4:7" ht="14.25">
      <c r="D1272" s="203"/>
      <c r="E1272" s="203"/>
      <c r="F1272" s="203"/>
      <c r="G1272" s="148"/>
    </row>
    <row r="1273" spans="4:7" ht="14.25">
      <c r="D1273" s="203"/>
      <c r="E1273" s="203"/>
      <c r="F1273" s="203"/>
      <c r="G1273" s="148"/>
    </row>
    <row r="1274" spans="4:7" ht="14.25">
      <c r="D1274" s="203"/>
      <c r="E1274" s="203"/>
      <c r="F1274" s="203"/>
      <c r="G1274" s="148"/>
    </row>
    <row r="1275" spans="4:7" ht="14.25">
      <c r="D1275" s="203"/>
      <c r="E1275" s="203"/>
      <c r="F1275" s="203"/>
      <c r="G1275" s="148"/>
    </row>
    <row r="1276" spans="4:7" ht="14.25">
      <c r="D1276" s="203"/>
      <c r="E1276" s="203"/>
      <c r="F1276" s="203"/>
      <c r="G1276" s="148"/>
    </row>
    <row r="1277" spans="4:7" ht="14.25">
      <c r="D1277" s="203"/>
      <c r="E1277" s="203"/>
      <c r="F1277" s="203"/>
      <c r="G1277" s="148"/>
    </row>
    <row r="1278" spans="4:7" ht="14.25">
      <c r="D1278" s="203"/>
      <c r="E1278" s="203"/>
      <c r="F1278" s="203"/>
      <c r="G1278" s="148"/>
    </row>
    <row r="1279" spans="4:7" ht="14.25">
      <c r="D1279" s="203"/>
      <c r="E1279" s="203"/>
      <c r="F1279" s="203"/>
      <c r="G1279" s="148"/>
    </row>
    <row r="1280" spans="4:7" ht="14.25">
      <c r="D1280" s="203"/>
      <c r="E1280" s="203"/>
      <c r="F1280" s="203"/>
      <c r="G1280" s="148"/>
    </row>
    <row r="1281" spans="4:7" ht="14.25">
      <c r="D1281" s="203"/>
      <c r="E1281" s="203"/>
      <c r="F1281" s="203"/>
      <c r="G1281" s="148"/>
    </row>
    <row r="1282" spans="4:7" ht="14.25">
      <c r="D1282" s="203"/>
      <c r="E1282" s="203"/>
      <c r="F1282" s="203"/>
      <c r="G1282" s="148"/>
    </row>
    <row r="1283" spans="4:7" ht="14.25">
      <c r="D1283" s="203"/>
      <c r="E1283" s="203"/>
      <c r="F1283" s="203"/>
      <c r="G1283" s="148"/>
    </row>
    <row r="1284" spans="4:7" ht="14.25">
      <c r="D1284" s="203"/>
      <c r="E1284" s="203"/>
      <c r="F1284" s="203"/>
      <c r="G1284" s="148"/>
    </row>
    <row r="1285" spans="4:7" ht="14.25">
      <c r="D1285" s="203"/>
      <c r="E1285" s="203"/>
      <c r="F1285" s="203"/>
      <c r="G1285" s="148"/>
    </row>
    <row r="1286" spans="4:7" ht="14.25">
      <c r="D1286" s="203"/>
      <c r="E1286" s="203"/>
      <c r="F1286" s="203"/>
      <c r="G1286" s="148"/>
    </row>
    <row r="1287" spans="4:7" ht="14.25">
      <c r="D1287" s="203"/>
      <c r="E1287" s="203"/>
      <c r="F1287" s="203"/>
      <c r="G1287" s="148"/>
    </row>
    <row r="1288" spans="4:7" ht="14.25">
      <c r="D1288" s="203"/>
      <c r="E1288" s="203"/>
      <c r="F1288" s="203"/>
      <c r="G1288" s="148"/>
    </row>
    <row r="1289" spans="4:7" ht="14.25">
      <c r="D1289" s="203"/>
      <c r="E1289" s="203"/>
      <c r="F1289" s="203"/>
      <c r="G1289" s="148"/>
    </row>
    <row r="1290" spans="4:7" ht="14.25">
      <c r="D1290" s="203"/>
      <c r="E1290" s="203"/>
      <c r="F1290" s="203"/>
      <c r="G1290" s="148"/>
    </row>
    <row r="1291" spans="4:7" ht="14.25">
      <c r="D1291" s="203"/>
      <c r="E1291" s="203"/>
      <c r="F1291" s="203"/>
      <c r="G1291" s="148"/>
    </row>
    <row r="1292" spans="4:7" ht="14.25">
      <c r="D1292" s="203"/>
      <c r="E1292" s="203"/>
      <c r="F1292" s="203"/>
      <c r="G1292" s="148"/>
    </row>
    <row r="1293" spans="4:7" ht="14.25">
      <c r="D1293" s="203"/>
      <c r="E1293" s="203"/>
      <c r="F1293" s="203"/>
      <c r="G1293" s="148"/>
    </row>
    <row r="1294" spans="4:7" ht="14.25">
      <c r="D1294" s="203"/>
      <c r="E1294" s="203"/>
      <c r="F1294" s="203"/>
      <c r="G1294" s="148"/>
    </row>
    <row r="1295" spans="4:7" ht="14.25">
      <c r="D1295" s="203"/>
      <c r="E1295" s="203"/>
      <c r="F1295" s="203"/>
      <c r="G1295" s="148"/>
    </row>
    <row r="1296" spans="4:7" ht="14.25">
      <c r="D1296" s="203"/>
      <c r="E1296" s="203"/>
      <c r="F1296" s="203"/>
      <c r="G1296" s="148"/>
    </row>
    <row r="1297" spans="4:7" ht="14.25">
      <c r="D1297" s="203"/>
      <c r="E1297" s="203"/>
      <c r="F1297" s="203"/>
      <c r="G1297" s="148"/>
    </row>
    <row r="1298" spans="4:7" ht="14.25">
      <c r="D1298" s="203"/>
      <c r="E1298" s="203"/>
      <c r="F1298" s="203"/>
      <c r="G1298" s="148"/>
    </row>
    <row r="1299" spans="4:7" ht="14.25">
      <c r="D1299" s="203"/>
      <c r="E1299" s="203"/>
      <c r="F1299" s="203"/>
      <c r="G1299" s="148"/>
    </row>
    <row r="1300" spans="4:7" ht="14.25">
      <c r="D1300" s="203"/>
      <c r="E1300" s="203"/>
      <c r="F1300" s="203"/>
      <c r="G1300" s="148"/>
    </row>
    <row r="1301" spans="4:7" ht="14.25">
      <c r="D1301" s="203"/>
      <c r="E1301" s="203"/>
      <c r="F1301" s="203"/>
      <c r="G1301" s="148"/>
    </row>
    <row r="1302" spans="4:7" ht="14.25">
      <c r="D1302" s="203"/>
      <c r="E1302" s="203"/>
      <c r="F1302" s="203"/>
      <c r="G1302" s="148"/>
    </row>
    <row r="1303" spans="4:7" ht="14.25">
      <c r="D1303" s="203"/>
      <c r="E1303" s="203"/>
      <c r="F1303" s="203"/>
      <c r="G1303" s="148"/>
    </row>
    <row r="1304" spans="4:7" ht="14.25">
      <c r="D1304" s="203"/>
      <c r="E1304" s="203"/>
      <c r="F1304" s="203"/>
      <c r="G1304" s="148"/>
    </row>
    <row r="1305" spans="4:7" ht="14.25">
      <c r="D1305" s="203"/>
      <c r="E1305" s="203"/>
      <c r="F1305" s="203"/>
      <c r="G1305" s="148"/>
    </row>
    <row r="1306" spans="4:7" ht="14.25">
      <c r="D1306" s="203"/>
      <c r="E1306" s="203"/>
      <c r="F1306" s="203"/>
      <c r="G1306" s="148"/>
    </row>
    <row r="1307" spans="4:7" ht="14.25">
      <c r="D1307" s="203"/>
      <c r="E1307" s="203"/>
      <c r="F1307" s="203"/>
      <c r="G1307" s="148"/>
    </row>
    <row r="1308" spans="4:7" ht="14.25">
      <c r="D1308" s="203"/>
      <c r="E1308" s="203"/>
      <c r="F1308" s="203"/>
      <c r="G1308" s="148"/>
    </row>
    <row r="1309" spans="4:7" ht="14.25">
      <c r="D1309" s="203"/>
      <c r="E1309" s="203"/>
      <c r="F1309" s="203"/>
      <c r="G1309" s="148"/>
    </row>
    <row r="1310" spans="4:7" ht="14.25">
      <c r="D1310" s="203"/>
      <c r="E1310" s="203"/>
      <c r="F1310" s="203"/>
      <c r="G1310" s="148"/>
    </row>
    <row r="1311" spans="4:7" ht="14.25">
      <c r="D1311" s="203"/>
      <c r="E1311" s="203"/>
      <c r="F1311" s="203"/>
      <c r="G1311" s="148"/>
    </row>
    <row r="1312" spans="4:7" ht="14.25">
      <c r="D1312" s="203"/>
      <c r="E1312" s="203"/>
      <c r="F1312" s="203"/>
      <c r="G1312" s="148"/>
    </row>
    <row r="1313" spans="4:7" ht="14.25">
      <c r="D1313" s="203"/>
      <c r="E1313" s="203"/>
      <c r="F1313" s="203"/>
      <c r="G1313" s="148"/>
    </row>
    <row r="1314" spans="4:7" ht="14.25">
      <c r="D1314" s="203"/>
      <c r="E1314" s="203"/>
      <c r="F1314" s="203"/>
      <c r="G1314" s="148"/>
    </row>
    <row r="1315" spans="4:7" ht="14.25">
      <c r="D1315" s="203"/>
      <c r="E1315" s="203"/>
      <c r="F1315" s="203"/>
      <c r="G1315" s="148"/>
    </row>
    <row r="1316" spans="4:7" ht="14.25">
      <c r="D1316" s="203"/>
      <c r="E1316" s="203"/>
      <c r="F1316" s="203"/>
      <c r="G1316" s="148"/>
    </row>
    <row r="1317" spans="4:7" ht="14.25">
      <c r="D1317" s="203"/>
      <c r="E1317" s="203"/>
      <c r="F1317" s="203"/>
      <c r="G1317" s="148"/>
    </row>
    <row r="1318" spans="4:7" ht="14.25">
      <c r="D1318" s="203"/>
      <c r="E1318" s="203"/>
      <c r="F1318" s="203"/>
      <c r="G1318" s="148"/>
    </row>
    <row r="1319" spans="4:7" ht="14.25">
      <c r="D1319" s="203"/>
      <c r="E1319" s="203"/>
      <c r="F1319" s="203"/>
      <c r="G1319" s="148"/>
    </row>
    <row r="1320" spans="4:7" ht="14.25">
      <c r="D1320" s="203"/>
      <c r="E1320" s="203"/>
      <c r="F1320" s="203"/>
      <c r="G1320" s="148"/>
    </row>
    <row r="1321" spans="4:7" ht="14.25">
      <c r="D1321" s="203"/>
      <c r="E1321" s="203"/>
      <c r="F1321" s="203"/>
      <c r="G1321" s="148"/>
    </row>
    <row r="1322" spans="4:7" ht="14.25">
      <c r="D1322" s="203"/>
      <c r="E1322" s="203"/>
      <c r="F1322" s="203"/>
      <c r="G1322" s="148"/>
    </row>
    <row r="1323" spans="4:7" ht="14.25">
      <c r="D1323" s="203"/>
      <c r="E1323" s="203"/>
      <c r="F1323" s="203"/>
      <c r="G1323" s="148"/>
    </row>
    <row r="1324" spans="4:7" ht="14.25">
      <c r="D1324" s="203"/>
      <c r="E1324" s="203"/>
      <c r="F1324" s="203"/>
      <c r="G1324" s="148"/>
    </row>
    <row r="1325" spans="4:7" ht="14.25">
      <c r="D1325" s="203"/>
      <c r="E1325" s="203"/>
      <c r="F1325" s="203"/>
      <c r="G1325" s="148"/>
    </row>
    <row r="1326" spans="4:7" ht="14.25">
      <c r="D1326" s="203"/>
      <c r="E1326" s="203"/>
      <c r="F1326" s="203"/>
      <c r="G1326" s="148"/>
    </row>
    <row r="1327" spans="4:7" ht="14.25">
      <c r="D1327" s="203"/>
      <c r="E1327" s="203"/>
      <c r="F1327" s="203"/>
      <c r="G1327" s="148"/>
    </row>
    <row r="1328" spans="4:7" ht="14.25">
      <c r="D1328" s="203"/>
      <c r="E1328" s="203"/>
      <c r="F1328" s="203"/>
      <c r="G1328" s="148"/>
    </row>
    <row r="1329" spans="4:7" ht="14.25">
      <c r="D1329" s="203"/>
      <c r="E1329" s="203"/>
      <c r="F1329" s="203"/>
      <c r="G1329" s="148"/>
    </row>
    <row r="1330" spans="4:7" ht="14.25">
      <c r="D1330" s="203"/>
      <c r="E1330" s="203"/>
      <c r="F1330" s="203"/>
      <c r="G1330" s="148"/>
    </row>
    <row r="1331" spans="4:7" ht="14.25">
      <c r="D1331" s="203"/>
      <c r="E1331" s="203"/>
      <c r="F1331" s="203"/>
      <c r="G1331" s="148"/>
    </row>
    <row r="1332" spans="4:7" ht="14.25">
      <c r="D1332" s="203"/>
      <c r="E1332" s="203"/>
      <c r="F1332" s="203"/>
      <c r="G1332" s="148"/>
    </row>
    <row r="1333" spans="4:7" ht="14.25">
      <c r="D1333" s="203"/>
      <c r="E1333" s="203"/>
      <c r="F1333" s="203"/>
      <c r="G1333" s="148"/>
    </row>
    <row r="1334" spans="4:7" ht="14.25">
      <c r="D1334" s="203"/>
      <c r="E1334" s="203"/>
      <c r="F1334" s="203"/>
      <c r="G1334" s="148"/>
    </row>
    <row r="1335" spans="4:7" ht="14.25">
      <c r="D1335" s="203"/>
      <c r="E1335" s="203"/>
      <c r="F1335" s="203"/>
      <c r="G1335" s="148"/>
    </row>
    <row r="1336" spans="4:7" ht="14.25">
      <c r="D1336" s="203"/>
      <c r="E1336" s="203"/>
      <c r="F1336" s="203"/>
      <c r="G1336" s="148"/>
    </row>
    <row r="1337" spans="4:7" ht="14.25">
      <c r="D1337" s="203"/>
      <c r="E1337" s="203"/>
      <c r="F1337" s="203"/>
      <c r="G1337" s="148"/>
    </row>
    <row r="1338" spans="4:7" ht="14.25">
      <c r="D1338" s="203"/>
      <c r="E1338" s="203"/>
      <c r="F1338" s="203"/>
      <c r="G1338" s="148"/>
    </row>
    <row r="1339" spans="4:7" ht="14.25">
      <c r="D1339" s="203"/>
      <c r="E1339" s="203"/>
      <c r="F1339" s="203"/>
      <c r="G1339" s="148"/>
    </row>
    <row r="1340" spans="4:7" ht="14.25">
      <c r="D1340" s="203"/>
      <c r="E1340" s="203"/>
      <c r="F1340" s="203"/>
      <c r="G1340" s="148"/>
    </row>
    <row r="1341" spans="4:7" ht="14.25">
      <c r="D1341" s="203"/>
      <c r="E1341" s="203"/>
      <c r="F1341" s="203"/>
      <c r="G1341" s="148"/>
    </row>
    <row r="1342" spans="4:7" ht="14.25">
      <c r="D1342" s="203"/>
      <c r="E1342" s="203"/>
      <c r="F1342" s="203"/>
      <c r="G1342" s="148"/>
    </row>
    <row r="1343" spans="4:7" ht="14.25">
      <c r="D1343" s="203"/>
      <c r="E1343" s="203"/>
      <c r="F1343" s="203"/>
      <c r="G1343" s="148"/>
    </row>
    <row r="1344" spans="4:7" ht="14.25">
      <c r="D1344" s="203"/>
      <c r="E1344" s="203"/>
      <c r="F1344" s="203"/>
      <c r="G1344" s="148"/>
    </row>
    <row r="1345" spans="4:7" ht="14.25">
      <c r="D1345" s="203"/>
      <c r="E1345" s="203"/>
      <c r="F1345" s="203"/>
      <c r="G1345" s="148"/>
    </row>
    <row r="1346" spans="4:7" ht="14.25">
      <c r="D1346" s="203"/>
      <c r="E1346" s="203"/>
      <c r="F1346" s="203"/>
      <c r="G1346" s="148"/>
    </row>
    <row r="1347" spans="4:7" ht="14.25">
      <c r="D1347" s="203"/>
      <c r="E1347" s="203"/>
      <c r="F1347" s="203"/>
      <c r="G1347" s="148"/>
    </row>
    <row r="1348" spans="4:7" ht="14.25">
      <c r="D1348" s="203"/>
      <c r="E1348" s="203"/>
      <c r="F1348" s="203"/>
      <c r="G1348" s="148"/>
    </row>
    <row r="1349" spans="4:7" ht="14.25">
      <c r="D1349" s="203"/>
      <c r="E1349" s="203"/>
      <c r="F1349" s="203"/>
      <c r="G1349" s="148"/>
    </row>
    <row r="1350" spans="4:7" ht="14.25">
      <c r="D1350" s="203"/>
      <c r="E1350" s="203"/>
      <c r="F1350" s="203"/>
      <c r="G1350" s="148"/>
    </row>
    <row r="1351" spans="4:7" ht="14.25">
      <c r="D1351" s="203"/>
      <c r="E1351" s="203"/>
      <c r="F1351" s="203"/>
      <c r="G1351" s="148"/>
    </row>
    <row r="1352" spans="4:7" ht="14.25">
      <c r="D1352" s="203"/>
      <c r="E1352" s="203"/>
      <c r="F1352" s="203"/>
      <c r="G1352" s="148"/>
    </row>
    <row r="1353" spans="4:7" ht="14.25">
      <c r="D1353" s="203"/>
      <c r="E1353" s="203"/>
      <c r="F1353" s="203"/>
      <c r="G1353" s="148"/>
    </row>
    <row r="1354" spans="4:7" ht="14.25">
      <c r="D1354" s="203"/>
      <c r="E1354" s="203"/>
      <c r="F1354" s="203"/>
      <c r="G1354" s="148"/>
    </row>
    <row r="1355" spans="4:7" ht="14.25">
      <c r="D1355" s="203"/>
      <c r="E1355" s="203"/>
      <c r="F1355" s="203"/>
      <c r="G1355" s="148"/>
    </row>
    <row r="1356" spans="4:7" ht="14.25">
      <c r="D1356" s="203"/>
      <c r="E1356" s="203"/>
      <c r="F1356" s="203"/>
      <c r="G1356" s="148"/>
    </row>
    <row r="1357" spans="4:7" ht="14.25">
      <c r="D1357" s="203"/>
      <c r="E1357" s="203"/>
      <c r="F1357" s="203"/>
      <c r="G1357" s="148"/>
    </row>
    <row r="1358" spans="4:7" ht="14.25">
      <c r="D1358" s="203"/>
      <c r="E1358" s="203"/>
      <c r="F1358" s="203"/>
      <c r="G1358" s="148"/>
    </row>
    <row r="1359" spans="4:7" ht="14.25">
      <c r="D1359" s="203"/>
      <c r="E1359" s="203"/>
      <c r="F1359" s="203"/>
      <c r="G1359" s="148"/>
    </row>
    <row r="1360" spans="4:7" ht="14.25">
      <c r="D1360" s="203"/>
      <c r="E1360" s="203"/>
      <c r="F1360" s="203"/>
      <c r="G1360" s="148"/>
    </row>
    <row r="1361" spans="4:7" ht="14.25">
      <c r="D1361" s="203"/>
      <c r="E1361" s="203"/>
      <c r="F1361" s="203"/>
      <c r="G1361" s="148"/>
    </row>
    <row r="1362" spans="4:7" ht="14.25">
      <c r="D1362" s="203"/>
      <c r="E1362" s="203"/>
      <c r="F1362" s="203"/>
      <c r="G1362" s="148"/>
    </row>
    <row r="1363" spans="4:7" ht="14.25">
      <c r="D1363" s="203"/>
      <c r="E1363" s="203"/>
      <c r="F1363" s="203"/>
      <c r="G1363" s="148"/>
    </row>
    <row r="1364" spans="4:7" ht="14.25">
      <c r="D1364" s="203"/>
      <c r="E1364" s="203"/>
      <c r="F1364" s="203"/>
      <c r="G1364" s="148"/>
    </row>
    <row r="1365" spans="4:7" ht="14.25">
      <c r="D1365" s="203"/>
      <c r="E1365" s="203"/>
      <c r="F1365" s="203"/>
      <c r="G1365" s="148"/>
    </row>
    <row r="1366" spans="4:7" ht="14.25">
      <c r="D1366" s="203"/>
      <c r="E1366" s="203"/>
      <c r="F1366" s="203"/>
      <c r="G1366" s="148"/>
    </row>
    <row r="1367" spans="4:7" ht="14.25">
      <c r="D1367" s="203"/>
      <c r="E1367" s="203"/>
      <c r="F1367" s="203"/>
      <c r="G1367" s="148"/>
    </row>
    <row r="1368" spans="4:7" ht="14.25">
      <c r="D1368" s="203"/>
      <c r="E1368" s="203"/>
      <c r="F1368" s="203"/>
      <c r="G1368" s="148"/>
    </row>
    <row r="1369" spans="4:7" ht="14.25">
      <c r="D1369" s="203"/>
      <c r="E1369" s="203"/>
      <c r="F1369" s="203"/>
      <c r="G1369" s="148"/>
    </row>
    <row r="1370" spans="4:7" ht="14.25">
      <c r="D1370" s="203"/>
      <c r="E1370" s="203"/>
      <c r="F1370" s="203"/>
      <c r="G1370" s="148"/>
    </row>
    <row r="1371" spans="4:7" ht="14.25">
      <c r="D1371" s="203"/>
      <c r="E1371" s="203"/>
      <c r="F1371" s="203"/>
      <c r="G1371" s="148"/>
    </row>
    <row r="1372" spans="4:7" ht="14.25">
      <c r="D1372" s="203"/>
      <c r="E1372" s="203"/>
      <c r="F1372" s="203"/>
      <c r="G1372" s="148"/>
    </row>
    <row r="1373" spans="4:7" ht="14.25">
      <c r="D1373" s="203"/>
      <c r="E1373" s="203"/>
      <c r="F1373" s="203"/>
      <c r="G1373" s="148"/>
    </row>
    <row r="1374" spans="4:7" ht="14.25">
      <c r="D1374" s="203"/>
      <c r="E1374" s="203"/>
      <c r="F1374" s="203"/>
      <c r="G1374" s="148"/>
    </row>
    <row r="1375" spans="4:7" ht="14.25">
      <c r="D1375" s="203"/>
      <c r="E1375" s="203"/>
      <c r="F1375" s="203"/>
      <c r="G1375" s="148"/>
    </row>
    <row r="1376" spans="4:7" ht="14.25">
      <c r="D1376" s="203"/>
      <c r="E1376" s="203"/>
      <c r="F1376" s="203"/>
      <c r="G1376" s="148"/>
    </row>
    <row r="1377" spans="4:7" ht="14.25">
      <c r="D1377" s="203"/>
      <c r="E1377" s="203"/>
      <c r="F1377" s="203"/>
      <c r="G1377" s="148"/>
    </row>
    <row r="1378" spans="4:7" ht="14.25">
      <c r="D1378" s="203"/>
      <c r="E1378" s="203"/>
      <c r="F1378" s="203"/>
      <c r="G1378" s="148"/>
    </row>
    <row r="1379" spans="4:7" ht="14.25">
      <c r="D1379" s="203"/>
      <c r="E1379" s="203"/>
      <c r="F1379" s="203"/>
      <c r="G1379" s="148"/>
    </row>
    <row r="1380" spans="4:7" ht="14.25">
      <c r="D1380" s="203"/>
      <c r="E1380" s="203"/>
      <c r="F1380" s="203"/>
      <c r="G1380" s="148"/>
    </row>
    <row r="1381" spans="4:7" ht="14.25">
      <c r="D1381" s="203"/>
      <c r="E1381" s="203"/>
      <c r="F1381" s="203"/>
      <c r="G1381" s="148"/>
    </row>
    <row r="1382" spans="4:7" ht="14.25">
      <c r="D1382" s="203"/>
      <c r="E1382" s="203"/>
      <c r="F1382" s="203"/>
      <c r="G1382" s="148"/>
    </row>
    <row r="1383" spans="4:7" ht="14.25">
      <c r="D1383" s="203"/>
      <c r="E1383" s="203"/>
      <c r="F1383" s="203"/>
      <c r="G1383" s="148"/>
    </row>
    <row r="1384" spans="4:7" ht="14.25">
      <c r="D1384" s="203"/>
      <c r="E1384" s="203"/>
      <c r="F1384" s="203"/>
      <c r="G1384" s="148"/>
    </row>
    <row r="1385" spans="4:7" ht="14.25">
      <c r="D1385" s="203"/>
      <c r="E1385" s="203"/>
      <c r="F1385" s="203"/>
      <c r="G1385" s="148"/>
    </row>
    <row r="1386" spans="4:7" ht="14.25">
      <c r="D1386" s="203"/>
      <c r="E1386" s="203"/>
      <c r="F1386" s="203"/>
      <c r="G1386" s="148"/>
    </row>
    <row r="1387" spans="4:7" ht="14.25">
      <c r="D1387" s="203"/>
      <c r="E1387" s="203"/>
      <c r="F1387" s="203"/>
      <c r="G1387" s="148"/>
    </row>
    <row r="1388" spans="4:7" ht="14.25">
      <c r="D1388" s="203"/>
      <c r="E1388" s="203"/>
      <c r="F1388" s="203"/>
      <c r="G1388" s="148"/>
    </row>
    <row r="1389" spans="4:7" ht="14.25">
      <c r="D1389" s="203"/>
      <c r="E1389" s="203"/>
      <c r="F1389" s="203"/>
      <c r="G1389" s="148"/>
    </row>
    <row r="1390" spans="4:7" ht="14.25">
      <c r="D1390" s="203"/>
      <c r="E1390" s="203"/>
      <c r="F1390" s="203"/>
      <c r="G1390" s="148"/>
    </row>
    <row r="1391" spans="4:7" ht="14.25">
      <c r="D1391" s="203"/>
      <c r="E1391" s="203"/>
      <c r="F1391" s="203"/>
      <c r="G1391" s="148"/>
    </row>
    <row r="1392" spans="4:7" ht="14.25">
      <c r="D1392" s="203"/>
      <c r="E1392" s="203"/>
      <c r="F1392" s="203"/>
      <c r="G1392" s="148"/>
    </row>
    <row r="1393" spans="4:7" ht="14.25">
      <c r="D1393" s="203"/>
      <c r="E1393" s="203"/>
      <c r="F1393" s="203"/>
      <c r="G1393" s="148"/>
    </row>
    <row r="1394" spans="4:7" ht="14.25">
      <c r="D1394" s="203"/>
      <c r="E1394" s="203"/>
      <c r="F1394" s="203"/>
      <c r="G1394" s="148"/>
    </row>
    <row r="1395" spans="4:7" ht="14.25">
      <c r="D1395" s="203"/>
      <c r="E1395" s="203"/>
      <c r="F1395" s="203"/>
      <c r="G1395" s="148"/>
    </row>
    <row r="1396" spans="4:7" ht="14.25">
      <c r="D1396" s="203"/>
      <c r="E1396" s="203"/>
      <c r="F1396" s="203"/>
      <c r="G1396" s="148"/>
    </row>
    <row r="1397" spans="4:7" ht="14.25">
      <c r="D1397" s="203"/>
      <c r="E1397" s="203"/>
      <c r="F1397" s="203"/>
      <c r="G1397" s="148"/>
    </row>
    <row r="1398" spans="4:7" ht="14.25">
      <c r="D1398" s="203"/>
      <c r="E1398" s="203"/>
      <c r="F1398" s="203"/>
      <c r="G1398" s="148"/>
    </row>
    <row r="1399" spans="4:7" ht="14.25">
      <c r="D1399" s="203"/>
      <c r="E1399" s="203"/>
      <c r="F1399" s="203"/>
      <c r="G1399" s="148"/>
    </row>
    <row r="1400" spans="4:7" ht="14.25">
      <c r="D1400" s="203"/>
      <c r="E1400" s="203"/>
      <c r="F1400" s="203"/>
      <c r="G1400" s="148"/>
    </row>
    <row r="1401" spans="4:7" ht="14.25">
      <c r="D1401" s="203"/>
      <c r="E1401" s="203"/>
      <c r="F1401" s="203"/>
      <c r="G1401" s="148"/>
    </row>
    <row r="1402" spans="4:7" ht="14.25">
      <c r="D1402" s="203"/>
      <c r="E1402" s="203"/>
      <c r="F1402" s="203"/>
      <c r="G1402" s="148"/>
    </row>
    <row r="1403" spans="4:7" ht="14.25">
      <c r="D1403" s="203"/>
      <c r="E1403" s="203"/>
      <c r="F1403" s="203"/>
      <c r="G1403" s="148"/>
    </row>
    <row r="1404" spans="4:7" ht="14.25">
      <c r="D1404" s="203"/>
      <c r="E1404" s="203"/>
      <c r="F1404" s="203"/>
      <c r="G1404" s="148"/>
    </row>
    <row r="1405" spans="4:7" ht="14.25">
      <c r="D1405" s="203"/>
      <c r="E1405" s="203"/>
      <c r="F1405" s="203"/>
      <c r="G1405" s="148"/>
    </row>
    <row r="1406" spans="4:7" ht="14.25">
      <c r="D1406" s="203"/>
      <c r="E1406" s="203"/>
      <c r="F1406" s="203"/>
      <c r="G1406" s="148"/>
    </row>
    <row r="1407" spans="4:7" ht="14.25">
      <c r="D1407" s="203"/>
      <c r="E1407" s="203"/>
      <c r="F1407" s="203"/>
      <c r="G1407" s="148"/>
    </row>
    <row r="1408" spans="4:7" ht="14.25">
      <c r="D1408" s="203"/>
      <c r="E1408" s="203"/>
      <c r="F1408" s="203"/>
      <c r="G1408" s="148"/>
    </row>
    <row r="1409" spans="4:7" ht="14.25">
      <c r="D1409" s="203"/>
      <c r="E1409" s="203"/>
      <c r="F1409" s="203"/>
      <c r="G1409" s="148"/>
    </row>
    <row r="1410" spans="4:7" ht="14.25">
      <c r="D1410" s="203"/>
      <c r="E1410" s="203"/>
      <c r="F1410" s="203"/>
      <c r="G1410" s="148"/>
    </row>
    <row r="1411" spans="4:7" ht="14.25">
      <c r="D1411" s="203"/>
      <c r="E1411" s="203"/>
      <c r="F1411" s="203"/>
      <c r="G1411" s="148"/>
    </row>
    <row r="1412" spans="4:7" ht="14.25">
      <c r="D1412" s="203"/>
      <c r="E1412" s="203"/>
      <c r="F1412" s="203"/>
      <c r="G1412" s="148"/>
    </row>
    <row r="1413" spans="4:7" ht="14.25">
      <c r="D1413" s="203"/>
      <c r="E1413" s="203"/>
      <c r="F1413" s="203"/>
      <c r="G1413" s="148"/>
    </row>
    <row r="1414" spans="4:7" ht="14.25">
      <c r="D1414" s="203"/>
      <c r="E1414" s="203"/>
      <c r="F1414" s="203"/>
      <c r="G1414" s="148"/>
    </row>
    <row r="1415" spans="4:7" ht="14.25">
      <c r="D1415" s="203"/>
      <c r="E1415" s="203"/>
      <c r="F1415" s="203"/>
      <c r="G1415" s="148"/>
    </row>
    <row r="1416" spans="4:7" ht="14.25">
      <c r="D1416" s="203"/>
      <c r="E1416" s="203"/>
      <c r="F1416" s="203"/>
      <c r="G1416" s="148"/>
    </row>
    <row r="1417" spans="4:7" ht="14.25">
      <c r="D1417" s="203"/>
      <c r="E1417" s="203"/>
      <c r="F1417" s="203"/>
      <c r="G1417" s="148"/>
    </row>
    <row r="1418" spans="4:7" ht="14.25">
      <c r="D1418" s="203"/>
      <c r="E1418" s="203"/>
      <c r="F1418" s="203"/>
      <c r="G1418" s="148"/>
    </row>
    <row r="1419" spans="4:7" ht="14.25">
      <c r="D1419" s="203"/>
      <c r="E1419" s="203"/>
      <c r="F1419" s="203"/>
      <c r="G1419" s="148"/>
    </row>
    <row r="1420" spans="4:7" ht="14.25">
      <c r="D1420" s="203"/>
      <c r="E1420" s="203"/>
      <c r="F1420" s="203"/>
      <c r="G1420" s="148"/>
    </row>
    <row r="1421" spans="4:7" ht="14.25">
      <c r="D1421" s="203"/>
      <c r="E1421" s="203"/>
      <c r="F1421" s="203"/>
      <c r="G1421" s="148"/>
    </row>
    <row r="1422" spans="4:7" ht="14.25">
      <c r="D1422" s="203"/>
      <c r="E1422" s="203"/>
      <c r="F1422" s="203"/>
      <c r="G1422" s="148"/>
    </row>
    <row r="1423" spans="4:7" ht="14.25">
      <c r="D1423" s="203"/>
      <c r="E1423" s="203"/>
      <c r="F1423" s="203"/>
      <c r="G1423" s="148"/>
    </row>
    <row r="1424" spans="4:7" ht="14.25">
      <c r="D1424" s="203"/>
      <c r="E1424" s="203"/>
      <c r="F1424" s="203"/>
      <c r="G1424" s="148"/>
    </row>
    <row r="1425" spans="4:7" ht="14.25">
      <c r="D1425" s="203"/>
      <c r="E1425" s="203"/>
      <c r="F1425" s="203"/>
      <c r="G1425" s="148"/>
    </row>
    <row r="1426" spans="4:7" ht="14.25">
      <c r="D1426" s="203"/>
      <c r="E1426" s="203"/>
      <c r="F1426" s="203"/>
      <c r="G1426" s="148"/>
    </row>
    <row r="1427" spans="4:7" ht="14.25">
      <c r="D1427" s="203"/>
      <c r="E1427" s="203"/>
      <c r="F1427" s="203"/>
      <c r="G1427" s="148"/>
    </row>
    <row r="1428" spans="4:7" ht="14.25">
      <c r="D1428" s="203"/>
      <c r="E1428" s="203"/>
      <c r="F1428" s="203"/>
      <c r="G1428" s="148"/>
    </row>
    <row r="1429" spans="4:7" ht="14.25">
      <c r="D1429" s="203"/>
      <c r="E1429" s="203"/>
      <c r="F1429" s="203"/>
      <c r="G1429" s="148"/>
    </row>
    <row r="1430" spans="4:7" ht="14.25">
      <c r="D1430" s="203"/>
      <c r="E1430" s="203"/>
      <c r="F1430" s="203"/>
      <c r="G1430" s="148"/>
    </row>
    <row r="1431" spans="4:7" ht="14.25">
      <c r="D1431" s="203"/>
      <c r="E1431" s="203"/>
      <c r="F1431" s="203"/>
      <c r="G1431" s="148"/>
    </row>
    <row r="1432" spans="4:7" ht="14.25">
      <c r="D1432" s="203"/>
      <c r="E1432" s="203"/>
      <c r="F1432" s="203"/>
      <c r="G1432" s="148"/>
    </row>
    <row r="1433" spans="4:7" ht="14.25">
      <c r="D1433" s="203"/>
      <c r="E1433" s="203"/>
      <c r="F1433" s="203"/>
      <c r="G1433" s="148"/>
    </row>
    <row r="1434" spans="4:7" ht="14.25">
      <c r="D1434" s="203"/>
      <c r="E1434" s="203"/>
      <c r="F1434" s="203"/>
      <c r="G1434" s="148"/>
    </row>
    <row r="1435" spans="4:7" ht="14.25">
      <c r="D1435" s="203"/>
      <c r="E1435" s="203"/>
      <c r="F1435" s="203"/>
      <c r="G1435" s="148"/>
    </row>
    <row r="1436" spans="4:7" ht="14.25">
      <c r="D1436" s="203"/>
      <c r="E1436" s="203"/>
      <c r="F1436" s="203"/>
      <c r="G1436" s="148"/>
    </row>
    <row r="1437" spans="4:7" ht="14.25">
      <c r="D1437" s="203"/>
      <c r="E1437" s="203"/>
      <c r="F1437" s="203"/>
      <c r="G1437" s="148"/>
    </row>
    <row r="1438" spans="4:7" ht="14.25">
      <c r="D1438" s="203"/>
      <c r="E1438" s="203"/>
      <c r="F1438" s="203"/>
      <c r="G1438" s="148"/>
    </row>
    <row r="1439" spans="4:7" ht="14.25">
      <c r="D1439" s="203"/>
      <c r="E1439" s="203"/>
      <c r="F1439" s="203"/>
      <c r="G1439" s="148"/>
    </row>
    <row r="1440" spans="4:7" ht="14.25">
      <c r="D1440" s="203"/>
      <c r="E1440" s="203"/>
      <c r="F1440" s="203"/>
      <c r="G1440" s="148"/>
    </row>
    <row r="1441" spans="4:7" ht="14.25">
      <c r="D1441" s="203"/>
      <c r="E1441" s="203"/>
      <c r="F1441" s="203"/>
      <c r="G1441" s="148"/>
    </row>
    <row r="1442" spans="4:7" ht="14.25">
      <c r="D1442" s="203"/>
      <c r="E1442" s="203"/>
      <c r="F1442" s="203"/>
      <c r="G1442" s="148"/>
    </row>
    <row r="1443" spans="4:7" ht="14.25">
      <c r="D1443" s="203"/>
      <c r="E1443" s="203"/>
      <c r="F1443" s="203"/>
      <c r="G1443" s="148"/>
    </row>
    <row r="1444" spans="4:7" ht="14.25">
      <c r="D1444" s="203"/>
      <c r="E1444" s="203"/>
      <c r="F1444" s="203"/>
      <c r="G1444" s="148"/>
    </row>
    <row r="1445" spans="4:7" ht="14.25">
      <c r="D1445" s="203"/>
      <c r="E1445" s="203"/>
      <c r="F1445" s="203"/>
      <c r="G1445" s="148"/>
    </row>
    <row r="1446" spans="4:7" ht="14.25">
      <c r="D1446" s="203"/>
      <c r="E1446" s="203"/>
      <c r="F1446" s="203"/>
      <c r="G1446" s="148"/>
    </row>
    <row r="1447" spans="4:7" ht="14.25">
      <c r="D1447" s="203"/>
      <c r="E1447" s="203"/>
      <c r="F1447" s="203"/>
      <c r="G1447" s="148"/>
    </row>
    <row r="1448" spans="4:7" ht="14.25">
      <c r="D1448" s="203"/>
      <c r="E1448" s="203"/>
      <c r="F1448" s="203"/>
      <c r="G1448" s="148"/>
    </row>
    <row r="1449" spans="4:7" ht="14.25">
      <c r="D1449" s="203"/>
      <c r="E1449" s="203"/>
      <c r="F1449" s="203"/>
      <c r="G1449" s="148"/>
    </row>
    <row r="1450" spans="4:7" ht="14.25">
      <c r="D1450" s="203"/>
      <c r="E1450" s="203"/>
      <c r="F1450" s="203"/>
      <c r="G1450" s="148"/>
    </row>
    <row r="1451" spans="4:7" ht="14.25">
      <c r="D1451" s="203"/>
      <c r="E1451" s="203"/>
      <c r="F1451" s="203"/>
      <c r="G1451" s="148"/>
    </row>
    <row r="1452" spans="4:7" ht="14.25">
      <c r="D1452" s="203"/>
      <c r="E1452" s="203"/>
      <c r="F1452" s="203"/>
      <c r="G1452" s="148"/>
    </row>
    <row r="1453" spans="4:7" ht="14.25">
      <c r="D1453" s="203"/>
      <c r="E1453" s="203"/>
      <c r="F1453" s="203"/>
      <c r="G1453" s="148"/>
    </row>
    <row r="1454" spans="4:7" ht="14.25">
      <c r="D1454" s="203"/>
      <c r="E1454" s="203"/>
      <c r="F1454" s="203"/>
      <c r="G1454" s="148"/>
    </row>
    <row r="1455" spans="4:7" ht="14.25">
      <c r="D1455" s="203"/>
      <c r="E1455" s="203"/>
      <c r="F1455" s="203"/>
      <c r="G1455" s="148"/>
    </row>
    <row r="1456" spans="4:7" ht="14.25">
      <c r="D1456" s="203"/>
      <c r="E1456" s="203"/>
      <c r="F1456" s="203"/>
      <c r="G1456" s="148"/>
    </row>
    <row r="1457" spans="4:7" ht="14.25">
      <c r="D1457" s="203"/>
      <c r="E1457" s="203"/>
      <c r="F1457" s="203"/>
      <c r="G1457" s="148"/>
    </row>
    <row r="1458" spans="4:7" ht="14.25">
      <c r="D1458" s="203"/>
      <c r="E1458" s="203"/>
      <c r="F1458" s="203"/>
      <c r="G1458" s="148"/>
    </row>
    <row r="1459" spans="4:7" ht="14.25">
      <c r="D1459" s="203"/>
      <c r="E1459" s="203"/>
      <c r="F1459" s="203"/>
      <c r="G1459" s="148"/>
    </row>
    <row r="1460" spans="4:7" ht="14.25">
      <c r="D1460" s="203"/>
      <c r="E1460" s="203"/>
      <c r="F1460" s="203"/>
      <c r="G1460" s="148"/>
    </row>
    <row r="1461" spans="4:7" ht="14.25">
      <c r="D1461" s="203"/>
      <c r="E1461" s="203"/>
      <c r="F1461" s="203"/>
      <c r="G1461" s="148"/>
    </row>
    <row r="1462" spans="4:7" ht="14.25">
      <c r="D1462" s="203"/>
      <c r="E1462" s="203"/>
      <c r="F1462" s="203"/>
      <c r="G1462" s="148"/>
    </row>
    <row r="1463" spans="4:7" ht="14.25">
      <c r="D1463" s="203"/>
      <c r="E1463" s="203"/>
      <c r="F1463" s="203"/>
      <c r="G1463" s="148"/>
    </row>
    <row r="1464" spans="4:7" ht="14.25">
      <c r="D1464" s="203"/>
      <c r="E1464" s="203"/>
      <c r="F1464" s="203"/>
      <c r="G1464" s="148"/>
    </row>
    <row r="1465" spans="4:7" ht="14.25">
      <c r="D1465" s="203"/>
      <c r="E1465" s="203"/>
      <c r="F1465" s="203"/>
      <c r="G1465" s="148"/>
    </row>
    <row r="1466" spans="4:7" ht="14.25">
      <c r="D1466" s="203"/>
      <c r="E1466" s="203"/>
      <c r="F1466" s="203"/>
      <c r="G1466" s="148"/>
    </row>
    <row r="1467" spans="4:7" ht="14.25">
      <c r="D1467" s="203"/>
      <c r="E1467" s="203"/>
      <c r="F1467" s="203"/>
      <c r="G1467" s="148"/>
    </row>
    <row r="1468" spans="4:7" ht="14.25">
      <c r="D1468" s="203"/>
      <c r="E1468" s="203"/>
      <c r="F1468" s="203"/>
      <c r="G1468" s="148"/>
    </row>
    <row r="1469" spans="4:7" ht="14.25">
      <c r="D1469" s="203"/>
      <c r="E1469" s="203"/>
      <c r="F1469" s="203"/>
      <c r="G1469" s="148"/>
    </row>
    <row r="1470" spans="4:7" ht="14.25">
      <c r="D1470" s="203"/>
      <c r="E1470" s="203"/>
      <c r="F1470" s="203"/>
      <c r="G1470" s="148"/>
    </row>
    <row r="1471" spans="4:7" ht="14.25">
      <c r="D1471" s="203"/>
      <c r="E1471" s="203"/>
      <c r="F1471" s="203"/>
      <c r="G1471" s="148"/>
    </row>
    <row r="1472" spans="4:7" ht="14.25">
      <c r="D1472" s="203"/>
      <c r="E1472" s="203"/>
      <c r="F1472" s="203"/>
      <c r="G1472" s="148"/>
    </row>
    <row r="1473" spans="4:7" ht="14.25">
      <c r="D1473" s="203"/>
      <c r="E1473" s="203"/>
      <c r="F1473" s="203"/>
      <c r="G1473" s="148"/>
    </row>
    <row r="1474" spans="4:7" ht="14.25">
      <c r="D1474" s="203"/>
      <c r="E1474" s="203"/>
      <c r="F1474" s="203"/>
      <c r="G1474" s="148"/>
    </row>
    <row r="1475" spans="4:7" ht="14.25">
      <c r="D1475" s="203"/>
      <c r="E1475" s="203"/>
      <c r="F1475" s="203"/>
      <c r="G1475" s="148"/>
    </row>
    <row r="1476" spans="4:7" ht="14.25">
      <c r="D1476" s="203"/>
      <c r="E1476" s="203"/>
      <c r="F1476" s="203"/>
      <c r="G1476" s="148"/>
    </row>
    <row r="1477" spans="4:7" ht="14.25">
      <c r="D1477" s="203"/>
      <c r="E1477" s="203"/>
      <c r="F1477" s="203"/>
      <c r="G1477" s="148"/>
    </row>
    <row r="1478" spans="4:7" ht="14.25">
      <c r="D1478" s="203"/>
      <c r="E1478" s="203"/>
      <c r="F1478" s="203"/>
      <c r="G1478" s="148"/>
    </row>
    <row r="1479" spans="4:7" ht="14.25">
      <c r="D1479" s="203"/>
      <c r="E1479" s="203"/>
      <c r="F1479" s="203"/>
      <c r="G1479" s="148"/>
    </row>
    <row r="1480" spans="4:7" ht="14.25">
      <c r="D1480" s="203"/>
      <c r="E1480" s="203"/>
      <c r="F1480" s="203"/>
      <c r="G1480" s="148"/>
    </row>
    <row r="1481" spans="4:7" ht="14.25">
      <c r="D1481" s="203"/>
      <c r="E1481" s="203"/>
      <c r="F1481" s="203"/>
      <c r="G1481" s="148"/>
    </row>
    <row r="1482" spans="4:7" ht="14.25">
      <c r="D1482" s="203"/>
      <c r="E1482" s="203"/>
      <c r="F1482" s="203"/>
      <c r="G1482" s="148"/>
    </row>
    <row r="1483" spans="4:7" ht="14.25">
      <c r="D1483" s="203"/>
      <c r="E1483" s="203"/>
      <c r="F1483" s="203"/>
      <c r="G1483" s="148"/>
    </row>
    <row r="1484" spans="4:7" ht="14.25">
      <c r="D1484" s="203"/>
      <c r="E1484" s="203"/>
      <c r="F1484" s="203"/>
      <c r="G1484" s="148"/>
    </row>
    <row r="1485" spans="4:7" ht="14.25">
      <c r="D1485" s="203"/>
      <c r="E1485" s="203"/>
      <c r="F1485" s="203"/>
      <c r="G1485" s="148"/>
    </row>
    <row r="1486" spans="4:7" ht="14.25">
      <c r="D1486" s="203"/>
      <c r="E1486" s="203"/>
      <c r="F1486" s="203"/>
      <c r="G1486" s="148"/>
    </row>
    <row r="1487" spans="4:7" ht="14.25">
      <c r="D1487" s="203"/>
      <c r="E1487" s="203"/>
      <c r="F1487" s="203"/>
      <c r="G1487" s="148"/>
    </row>
    <row r="1488" spans="4:7" ht="14.25">
      <c r="D1488" s="203"/>
      <c r="E1488" s="203"/>
      <c r="F1488" s="203"/>
      <c r="G1488" s="148"/>
    </row>
    <row r="1489" spans="4:7" ht="14.25">
      <c r="D1489" s="203"/>
      <c r="E1489" s="203"/>
      <c r="F1489" s="203"/>
      <c r="G1489" s="148"/>
    </row>
    <row r="1490" spans="4:7" ht="14.25">
      <c r="D1490" s="203"/>
      <c r="E1490" s="203"/>
      <c r="F1490" s="203"/>
      <c r="G1490" s="148"/>
    </row>
    <row r="1491" spans="4:7" ht="14.25">
      <c r="D1491" s="203"/>
      <c r="E1491" s="203"/>
      <c r="F1491" s="203"/>
      <c r="G1491" s="148"/>
    </row>
    <row r="1492" spans="4:7" ht="14.25">
      <c r="D1492" s="203"/>
      <c r="E1492" s="203"/>
      <c r="F1492" s="203"/>
      <c r="G1492" s="148"/>
    </row>
    <row r="1493" spans="4:7" ht="14.25">
      <c r="D1493" s="203"/>
      <c r="E1493" s="203"/>
      <c r="F1493" s="203"/>
      <c r="G1493" s="148"/>
    </row>
    <row r="1494" spans="4:7" ht="14.25">
      <c r="D1494" s="203"/>
      <c r="E1494" s="203"/>
      <c r="F1494" s="203"/>
      <c r="G1494" s="148"/>
    </row>
    <row r="1495" spans="4:7" ht="14.25">
      <c r="D1495" s="203"/>
      <c r="E1495" s="203"/>
      <c r="F1495" s="203"/>
      <c r="G1495" s="148"/>
    </row>
    <row r="1496" spans="4:7" ht="14.25">
      <c r="D1496" s="203"/>
      <c r="E1496" s="203"/>
      <c r="F1496" s="203"/>
      <c r="G1496" s="148"/>
    </row>
    <row r="1497" spans="4:7" ht="14.25">
      <c r="D1497" s="203"/>
      <c r="E1497" s="203"/>
      <c r="F1497" s="203"/>
      <c r="G1497" s="148"/>
    </row>
    <row r="1498" spans="4:7" ht="14.25">
      <c r="D1498" s="203"/>
      <c r="E1498" s="203"/>
      <c r="F1498" s="203"/>
      <c r="G1498" s="148"/>
    </row>
    <row r="1499" spans="4:7" ht="14.25">
      <c r="D1499" s="203"/>
      <c r="E1499" s="203"/>
      <c r="F1499" s="203"/>
      <c r="G1499" s="148"/>
    </row>
    <row r="1500" spans="4:7" ht="14.25">
      <c r="D1500" s="203"/>
      <c r="E1500" s="203"/>
      <c r="F1500" s="203"/>
      <c r="G1500" s="148"/>
    </row>
    <row r="1501" spans="4:7" ht="14.25">
      <c r="D1501" s="203"/>
      <c r="E1501" s="203"/>
      <c r="F1501" s="203"/>
      <c r="G1501" s="148"/>
    </row>
    <row r="1502" spans="4:7" ht="14.25">
      <c r="D1502" s="203"/>
      <c r="E1502" s="203"/>
      <c r="F1502" s="203"/>
      <c r="G1502" s="148"/>
    </row>
    <row r="1503" spans="4:7" ht="14.25">
      <c r="D1503" s="203"/>
      <c r="E1503" s="203"/>
      <c r="F1503" s="203"/>
      <c r="G1503" s="148"/>
    </row>
    <row r="1504" spans="4:7" ht="14.25">
      <c r="D1504" s="203"/>
      <c r="E1504" s="203"/>
      <c r="F1504" s="203"/>
      <c r="G1504" s="148"/>
    </row>
    <row r="1505" spans="4:7" ht="14.25">
      <c r="D1505" s="203"/>
      <c r="E1505" s="203"/>
      <c r="F1505" s="203"/>
      <c r="G1505" s="148"/>
    </row>
    <row r="1506" spans="4:7" ht="14.25">
      <c r="D1506" s="203"/>
      <c r="E1506" s="203"/>
      <c r="F1506" s="203"/>
      <c r="G1506" s="148"/>
    </row>
    <row r="1507" spans="4:7" ht="14.25">
      <c r="D1507" s="203"/>
      <c r="E1507" s="203"/>
      <c r="F1507" s="203"/>
      <c r="G1507" s="148"/>
    </row>
    <row r="1508" spans="4:7" ht="14.25">
      <c r="D1508" s="203"/>
      <c r="E1508" s="203"/>
      <c r="F1508" s="203"/>
      <c r="G1508" s="148"/>
    </row>
    <row r="1509" spans="4:7" ht="14.25">
      <c r="D1509" s="203"/>
      <c r="E1509" s="203"/>
      <c r="F1509" s="203"/>
      <c r="G1509" s="148"/>
    </row>
    <row r="1510" spans="4:7" ht="14.25">
      <c r="D1510" s="203"/>
      <c r="E1510" s="203"/>
      <c r="F1510" s="203"/>
      <c r="G1510" s="148"/>
    </row>
    <row r="1511" spans="4:7" ht="14.25">
      <c r="D1511" s="203"/>
      <c r="E1511" s="203"/>
      <c r="F1511" s="203"/>
      <c r="G1511" s="148"/>
    </row>
    <row r="1512" spans="4:7" ht="14.25">
      <c r="D1512" s="203"/>
      <c r="E1512" s="203"/>
      <c r="F1512" s="203"/>
      <c r="G1512" s="148"/>
    </row>
    <row r="1513" spans="4:7" ht="14.25">
      <c r="D1513" s="203"/>
      <c r="E1513" s="203"/>
      <c r="F1513" s="203"/>
      <c r="G1513" s="148"/>
    </row>
    <row r="1514" spans="4:7" ht="14.25">
      <c r="D1514" s="203"/>
      <c r="E1514" s="203"/>
      <c r="F1514" s="203"/>
      <c r="G1514" s="148"/>
    </row>
    <row r="1515" spans="4:7" ht="14.25">
      <c r="D1515" s="203"/>
      <c r="E1515" s="203"/>
      <c r="F1515" s="203"/>
      <c r="G1515" s="148"/>
    </row>
    <row r="1516" spans="4:7" ht="14.25">
      <c r="D1516" s="203"/>
      <c r="E1516" s="203"/>
      <c r="F1516" s="203"/>
      <c r="G1516" s="148"/>
    </row>
    <row r="1517" spans="4:7" ht="14.25">
      <c r="D1517" s="203"/>
      <c r="E1517" s="203"/>
      <c r="F1517" s="203"/>
      <c r="G1517" s="148"/>
    </row>
    <row r="1518" spans="4:7" ht="14.25">
      <c r="D1518" s="203"/>
      <c r="E1518" s="203"/>
      <c r="F1518" s="203"/>
      <c r="G1518" s="148"/>
    </row>
    <row r="1519" spans="4:7" ht="14.25">
      <c r="D1519" s="203"/>
      <c r="E1519" s="203"/>
      <c r="F1519" s="203"/>
      <c r="G1519" s="148"/>
    </row>
    <row r="1520" spans="4:7" ht="14.25">
      <c r="D1520" s="203"/>
      <c r="E1520" s="203"/>
      <c r="F1520" s="203"/>
      <c r="G1520" s="148"/>
    </row>
    <row r="1521" spans="4:7" ht="14.25">
      <c r="D1521" s="203"/>
      <c r="E1521" s="203"/>
      <c r="F1521" s="203"/>
      <c r="G1521" s="148"/>
    </row>
    <row r="1522" spans="4:7" ht="14.25">
      <c r="D1522" s="203"/>
      <c r="E1522" s="203"/>
      <c r="F1522" s="203"/>
      <c r="G1522" s="148"/>
    </row>
    <row r="1523" spans="4:7" ht="14.25">
      <c r="D1523" s="203"/>
      <c r="E1523" s="203"/>
      <c r="F1523" s="203"/>
      <c r="G1523" s="148"/>
    </row>
    <row r="1524" spans="4:7" ht="14.25">
      <c r="D1524" s="203"/>
      <c r="E1524" s="203"/>
      <c r="F1524" s="203"/>
      <c r="G1524" s="148"/>
    </row>
    <row r="1525" spans="4:7" ht="14.25">
      <c r="D1525" s="203"/>
      <c r="E1525" s="203"/>
      <c r="F1525" s="203"/>
      <c r="G1525" s="148"/>
    </row>
    <row r="1526" spans="4:7" ht="14.25">
      <c r="D1526" s="203"/>
      <c r="E1526" s="203"/>
      <c r="F1526" s="203"/>
      <c r="G1526" s="148"/>
    </row>
    <row r="1527" spans="4:7" ht="14.25">
      <c r="D1527" s="203"/>
      <c r="E1527" s="203"/>
      <c r="F1527" s="203"/>
      <c r="G1527" s="148"/>
    </row>
    <row r="1528" spans="4:7" ht="14.25">
      <c r="D1528" s="203"/>
      <c r="E1528" s="203"/>
      <c r="F1528" s="203"/>
      <c r="G1528" s="148"/>
    </row>
    <row r="1529" spans="4:7" ht="14.25">
      <c r="D1529" s="203"/>
      <c r="E1529" s="203"/>
      <c r="F1529" s="203"/>
      <c r="G1529" s="148"/>
    </row>
    <row r="1530" spans="4:7" ht="14.25">
      <c r="D1530" s="203"/>
      <c r="E1530" s="203"/>
      <c r="F1530" s="203"/>
      <c r="G1530" s="148"/>
    </row>
    <row r="1531" spans="4:7" ht="14.25">
      <c r="D1531" s="203"/>
      <c r="E1531" s="203"/>
      <c r="F1531" s="203"/>
      <c r="G1531" s="148"/>
    </row>
    <row r="1532" spans="4:7" ht="14.25">
      <c r="D1532" s="203"/>
      <c r="E1532" s="203"/>
      <c r="F1532" s="203"/>
      <c r="G1532" s="148"/>
    </row>
    <row r="1533" spans="4:7" ht="14.25">
      <c r="D1533" s="203"/>
      <c r="E1533" s="203"/>
      <c r="F1533" s="203"/>
      <c r="G1533" s="148"/>
    </row>
    <row r="1534" spans="4:7" ht="14.25">
      <c r="D1534" s="203"/>
      <c r="E1534" s="203"/>
      <c r="F1534" s="203"/>
      <c r="G1534" s="148"/>
    </row>
    <row r="1535" spans="4:7" ht="14.25">
      <c r="D1535" s="203"/>
      <c r="E1535" s="203"/>
      <c r="F1535" s="203"/>
      <c r="G1535" s="148"/>
    </row>
    <row r="1536" spans="4:7" ht="14.25">
      <c r="D1536" s="203"/>
      <c r="E1536" s="203"/>
      <c r="F1536" s="203"/>
      <c r="G1536" s="148"/>
    </row>
    <row r="1537" spans="4:7" ht="14.25">
      <c r="D1537" s="203"/>
      <c r="E1537" s="203"/>
      <c r="F1537" s="203"/>
      <c r="G1537" s="148"/>
    </row>
    <row r="1538" spans="4:7" ht="14.25">
      <c r="D1538" s="203"/>
      <c r="E1538" s="203"/>
      <c r="F1538" s="203"/>
      <c r="G1538" s="148"/>
    </row>
    <row r="1539" spans="4:7" ht="14.25">
      <c r="D1539" s="203"/>
      <c r="E1539" s="203"/>
      <c r="F1539" s="203"/>
      <c r="G1539" s="148"/>
    </row>
    <row r="1540" spans="4:7" ht="14.25">
      <c r="D1540" s="203"/>
      <c r="E1540" s="203"/>
      <c r="F1540" s="203"/>
      <c r="G1540" s="148"/>
    </row>
    <row r="1541" spans="4:7" ht="14.25">
      <c r="D1541" s="203"/>
      <c r="E1541" s="203"/>
      <c r="F1541" s="203"/>
      <c r="G1541" s="148"/>
    </row>
    <row r="1542" spans="4:7" ht="14.25">
      <c r="D1542" s="203"/>
      <c r="E1542" s="203"/>
      <c r="F1542" s="203"/>
      <c r="G1542" s="148"/>
    </row>
    <row r="1543" spans="4:7" ht="14.25">
      <c r="D1543" s="203"/>
      <c r="E1543" s="203"/>
      <c r="F1543" s="203"/>
      <c r="G1543" s="148"/>
    </row>
    <row r="1544" spans="4:7" ht="14.25">
      <c r="D1544" s="203"/>
      <c r="E1544" s="203"/>
      <c r="F1544" s="203"/>
      <c r="G1544" s="148"/>
    </row>
    <row r="1545" spans="4:7" ht="14.25">
      <c r="D1545" s="203"/>
      <c r="E1545" s="203"/>
      <c r="F1545" s="203"/>
      <c r="G1545" s="148"/>
    </row>
    <row r="1546" spans="4:7" ht="14.25">
      <c r="D1546" s="203"/>
      <c r="E1546" s="203"/>
      <c r="F1546" s="203"/>
      <c r="G1546" s="148"/>
    </row>
    <row r="1547" spans="4:7" ht="14.25">
      <c r="D1547" s="203"/>
      <c r="E1547" s="203"/>
      <c r="F1547" s="203"/>
      <c r="G1547" s="148"/>
    </row>
    <row r="1548" spans="4:7" ht="14.25">
      <c r="D1548" s="203"/>
      <c r="E1548" s="203"/>
      <c r="F1548" s="203"/>
      <c r="G1548" s="148"/>
    </row>
    <row r="1549" spans="4:7" ht="14.25">
      <c r="D1549" s="203"/>
      <c r="E1549" s="203"/>
      <c r="F1549" s="203"/>
      <c r="G1549" s="148"/>
    </row>
    <row r="1550" spans="4:7" ht="14.25">
      <c r="D1550" s="203"/>
      <c r="E1550" s="203"/>
      <c r="F1550" s="203"/>
      <c r="G1550" s="148"/>
    </row>
    <row r="1551" spans="4:7" ht="14.25">
      <c r="D1551" s="203"/>
      <c r="E1551" s="203"/>
      <c r="F1551" s="203"/>
      <c r="G1551" s="148"/>
    </row>
    <row r="1552" spans="4:7" ht="14.25">
      <c r="D1552" s="203"/>
      <c r="E1552" s="203"/>
      <c r="F1552" s="203"/>
      <c r="G1552" s="148"/>
    </row>
    <row r="1553" spans="4:7" ht="14.25">
      <c r="D1553" s="203"/>
      <c r="E1553" s="203"/>
      <c r="F1553" s="203"/>
      <c r="G1553" s="148"/>
    </row>
    <row r="1554" spans="4:7" ht="14.25">
      <c r="D1554" s="203"/>
      <c r="E1554" s="203"/>
      <c r="F1554" s="203"/>
      <c r="G1554" s="148"/>
    </row>
    <row r="1555" spans="4:7" ht="14.25">
      <c r="D1555" s="203"/>
      <c r="E1555" s="203"/>
      <c r="F1555" s="203"/>
      <c r="G1555" s="148"/>
    </row>
    <row r="1556" spans="4:7" ht="14.25">
      <c r="D1556" s="203"/>
      <c r="E1556" s="203"/>
      <c r="F1556" s="203"/>
      <c r="G1556" s="148"/>
    </row>
    <row r="1557" spans="4:7" ht="14.25">
      <c r="D1557" s="203"/>
      <c r="E1557" s="203"/>
      <c r="F1557" s="203"/>
      <c r="G1557" s="148"/>
    </row>
    <row r="1558" spans="4:7" ht="14.25">
      <c r="D1558" s="203"/>
      <c r="E1558" s="203"/>
      <c r="F1558" s="203"/>
      <c r="G1558" s="148"/>
    </row>
    <row r="1559" spans="4:7" ht="14.25">
      <c r="D1559" s="203"/>
      <c r="E1559" s="203"/>
      <c r="F1559" s="203"/>
      <c r="G1559" s="148"/>
    </row>
    <row r="1560" spans="4:7" ht="14.25">
      <c r="D1560" s="203"/>
      <c r="E1560" s="203"/>
      <c r="F1560" s="203"/>
      <c r="G1560" s="148"/>
    </row>
    <row r="1561" spans="4:7" ht="14.25">
      <c r="D1561" s="203"/>
      <c r="E1561" s="203"/>
      <c r="F1561" s="203"/>
      <c r="G1561" s="148"/>
    </row>
    <row r="1562" spans="4:7" ht="14.25">
      <c r="D1562" s="203"/>
      <c r="E1562" s="203"/>
      <c r="F1562" s="203"/>
      <c r="G1562" s="148"/>
    </row>
    <row r="1563" spans="4:7" ht="14.25">
      <c r="D1563" s="203"/>
      <c r="E1563" s="203"/>
      <c r="F1563" s="203"/>
      <c r="G1563" s="148"/>
    </row>
    <row r="1564" spans="4:7" ht="14.25">
      <c r="D1564" s="203"/>
      <c r="E1564" s="203"/>
      <c r="F1564" s="203"/>
      <c r="G1564" s="148"/>
    </row>
    <row r="1565" spans="4:7" ht="14.25">
      <c r="D1565" s="203"/>
      <c r="E1565" s="203"/>
      <c r="F1565" s="203"/>
      <c r="G1565" s="148"/>
    </row>
    <row r="1566" spans="4:7" ht="14.25">
      <c r="D1566" s="203"/>
      <c r="E1566" s="203"/>
      <c r="F1566" s="203"/>
      <c r="G1566" s="148"/>
    </row>
    <row r="1567" spans="4:7" ht="14.25">
      <c r="D1567" s="203"/>
      <c r="E1567" s="203"/>
      <c r="F1567" s="203"/>
      <c r="G1567" s="148"/>
    </row>
    <row r="1568" spans="4:7" ht="14.25">
      <c r="D1568" s="203"/>
      <c r="E1568" s="203"/>
      <c r="F1568" s="203"/>
      <c r="G1568" s="148"/>
    </row>
    <row r="1569" spans="4:7" ht="14.25">
      <c r="D1569" s="203"/>
      <c r="E1569" s="203"/>
      <c r="F1569" s="203"/>
      <c r="G1569" s="148"/>
    </row>
    <row r="1570" spans="4:7" ht="14.25">
      <c r="D1570" s="203"/>
      <c r="E1570" s="203"/>
      <c r="F1570" s="203"/>
      <c r="G1570" s="148"/>
    </row>
    <row r="1571" spans="4:7" ht="14.25">
      <c r="D1571" s="203"/>
      <c r="E1571" s="203"/>
      <c r="F1571" s="203"/>
      <c r="G1571" s="148"/>
    </row>
    <row r="1572" spans="4:7" ht="14.25">
      <c r="D1572" s="203"/>
      <c r="E1572" s="203"/>
      <c r="F1572" s="203"/>
      <c r="G1572" s="148"/>
    </row>
    <row r="1573" spans="4:7" ht="14.25">
      <c r="D1573" s="203"/>
      <c r="E1573" s="203"/>
      <c r="F1573" s="203"/>
      <c r="G1573" s="148"/>
    </row>
    <row r="1574" spans="4:7" ht="14.25">
      <c r="D1574" s="203"/>
      <c r="E1574" s="203"/>
      <c r="F1574" s="203"/>
      <c r="G1574" s="148"/>
    </row>
    <row r="1575" spans="4:7" ht="14.25">
      <c r="D1575" s="203"/>
      <c r="E1575" s="203"/>
      <c r="F1575" s="203"/>
      <c r="G1575" s="148"/>
    </row>
    <row r="1576" spans="4:7" ht="14.25">
      <c r="D1576" s="203"/>
      <c r="E1576" s="203"/>
      <c r="F1576" s="203"/>
      <c r="G1576" s="148"/>
    </row>
    <row r="1577" spans="4:7" ht="14.25">
      <c r="D1577" s="203"/>
      <c r="E1577" s="203"/>
      <c r="F1577" s="203"/>
      <c r="G1577" s="148"/>
    </row>
    <row r="1578" spans="4:7" ht="14.25">
      <c r="D1578" s="203"/>
      <c r="E1578" s="203"/>
      <c r="F1578" s="203"/>
      <c r="G1578" s="148"/>
    </row>
    <row r="1579" spans="4:7" ht="14.25">
      <c r="D1579" s="203"/>
      <c r="E1579" s="203"/>
      <c r="F1579" s="203"/>
      <c r="G1579" s="148"/>
    </row>
    <row r="1580" spans="4:7" ht="14.25">
      <c r="D1580" s="203"/>
      <c r="E1580" s="203"/>
      <c r="F1580" s="203"/>
      <c r="G1580" s="148"/>
    </row>
    <row r="1581" spans="4:7" ht="14.25">
      <c r="D1581" s="203"/>
      <c r="E1581" s="203"/>
      <c r="F1581" s="203"/>
      <c r="G1581" s="148"/>
    </row>
    <row r="1582" spans="4:7" ht="14.25">
      <c r="D1582" s="203"/>
      <c r="E1582" s="203"/>
      <c r="F1582" s="203"/>
      <c r="G1582" s="148"/>
    </row>
    <row r="1583" spans="4:7" ht="14.25">
      <c r="D1583" s="203"/>
      <c r="E1583" s="203"/>
      <c r="F1583" s="203"/>
      <c r="G1583" s="148"/>
    </row>
    <row r="1584" spans="4:7" ht="14.25">
      <c r="D1584" s="203"/>
      <c r="E1584" s="203"/>
      <c r="F1584" s="203"/>
      <c r="G1584" s="148"/>
    </row>
    <row r="1585" spans="4:7" ht="14.25">
      <c r="D1585" s="203"/>
      <c r="E1585" s="203"/>
      <c r="F1585" s="203"/>
      <c r="G1585" s="148"/>
    </row>
    <row r="1586" spans="4:7" ht="14.25">
      <c r="D1586" s="203"/>
      <c r="E1586" s="203"/>
      <c r="F1586" s="203"/>
      <c r="G1586" s="148"/>
    </row>
    <row r="1587" spans="4:7" ht="14.25">
      <c r="D1587" s="203"/>
      <c r="E1587" s="203"/>
      <c r="F1587" s="203"/>
      <c r="G1587" s="148"/>
    </row>
    <row r="1588" spans="4:7" ht="14.25">
      <c r="D1588" s="203"/>
      <c r="E1588" s="203"/>
      <c r="F1588" s="203"/>
      <c r="G1588" s="148"/>
    </row>
    <row r="1589" spans="4:7" ht="14.25">
      <c r="D1589" s="203"/>
      <c r="E1589" s="203"/>
      <c r="F1589" s="203"/>
      <c r="G1589" s="148"/>
    </row>
    <row r="1590" spans="4:7" ht="14.25">
      <c r="D1590" s="203"/>
      <c r="E1590" s="203"/>
      <c r="F1590" s="203"/>
      <c r="G1590" s="148"/>
    </row>
    <row r="1591" spans="4:7" ht="14.25">
      <c r="D1591" s="203"/>
      <c r="E1591" s="203"/>
      <c r="F1591" s="203"/>
      <c r="G1591" s="148"/>
    </row>
    <row r="1592" spans="4:7" ht="14.25">
      <c r="D1592" s="203"/>
      <c r="E1592" s="203"/>
      <c r="F1592" s="203"/>
      <c r="G1592" s="148"/>
    </row>
    <row r="1593" spans="4:7" ht="14.25">
      <c r="D1593" s="203"/>
      <c r="E1593" s="203"/>
      <c r="F1593" s="203"/>
      <c r="G1593" s="148"/>
    </row>
    <row r="1594" spans="4:7" ht="14.25">
      <c r="D1594" s="203"/>
      <c r="E1594" s="203"/>
      <c r="F1594" s="203"/>
      <c r="G1594" s="148"/>
    </row>
    <row r="1595" spans="4:7" ht="14.25">
      <c r="D1595" s="203"/>
      <c r="E1595" s="203"/>
      <c r="F1595" s="203"/>
      <c r="G1595" s="148"/>
    </row>
    <row r="1596" spans="4:7" ht="14.25">
      <c r="D1596" s="203"/>
      <c r="E1596" s="203"/>
      <c r="F1596" s="203"/>
      <c r="G1596" s="148"/>
    </row>
    <row r="1597" spans="4:7" ht="14.25">
      <c r="D1597" s="203"/>
      <c r="E1597" s="203"/>
      <c r="F1597" s="203"/>
      <c r="G1597" s="148"/>
    </row>
    <row r="1598" spans="4:7" ht="14.25">
      <c r="D1598" s="203"/>
      <c r="E1598" s="203"/>
      <c r="F1598" s="203"/>
      <c r="G1598" s="148"/>
    </row>
    <row r="1599" spans="4:7" ht="14.25">
      <c r="D1599" s="203"/>
      <c r="E1599" s="203"/>
      <c r="F1599" s="203"/>
      <c r="G1599" s="148"/>
    </row>
    <row r="1600" spans="4:7" ht="14.25">
      <c r="D1600" s="203"/>
      <c r="E1600" s="203"/>
      <c r="F1600" s="203"/>
      <c r="G1600" s="148"/>
    </row>
    <row r="1601" spans="4:7" ht="14.25">
      <c r="D1601" s="203"/>
      <c r="E1601" s="203"/>
      <c r="F1601" s="203"/>
      <c r="G1601" s="148"/>
    </row>
    <row r="1602" spans="4:7" ht="14.25">
      <c r="D1602" s="203"/>
      <c r="E1602" s="203"/>
      <c r="F1602" s="203"/>
      <c r="G1602" s="148"/>
    </row>
    <row r="1603" spans="4:7" ht="14.25">
      <c r="D1603" s="203"/>
      <c r="E1603" s="203"/>
      <c r="F1603" s="203"/>
      <c r="G1603" s="148"/>
    </row>
    <row r="1604" spans="4:7" ht="14.25">
      <c r="D1604" s="203"/>
      <c r="E1604" s="203"/>
      <c r="F1604" s="203"/>
      <c r="G1604" s="148"/>
    </row>
    <row r="1605" spans="4:7" ht="14.25">
      <c r="D1605" s="203"/>
      <c r="E1605" s="203"/>
      <c r="F1605" s="203"/>
      <c r="G1605" s="148"/>
    </row>
    <row r="1606" spans="4:7" ht="14.25">
      <c r="D1606" s="203"/>
      <c r="E1606" s="203"/>
      <c r="F1606" s="203"/>
      <c r="G1606" s="148"/>
    </row>
    <row r="1607" spans="4:7" ht="14.25">
      <c r="D1607" s="203"/>
      <c r="E1607" s="203"/>
      <c r="F1607" s="203"/>
      <c r="G1607" s="148"/>
    </row>
    <row r="1608" spans="4:7" ht="14.25">
      <c r="D1608" s="203"/>
      <c r="E1608" s="203"/>
      <c r="F1608" s="203"/>
      <c r="G1608" s="148"/>
    </row>
    <row r="1609" spans="4:7" ht="14.25">
      <c r="D1609" s="203"/>
      <c r="E1609" s="203"/>
      <c r="F1609" s="203"/>
      <c r="G1609" s="148"/>
    </row>
    <row r="1610" spans="4:7" ht="14.25">
      <c r="D1610" s="203"/>
      <c r="E1610" s="203"/>
      <c r="F1610" s="203"/>
      <c r="G1610" s="148"/>
    </row>
    <row r="1611" spans="4:7" ht="14.25">
      <c r="D1611" s="203"/>
      <c r="E1611" s="203"/>
      <c r="F1611" s="203"/>
      <c r="G1611" s="148"/>
    </row>
    <row r="1612" spans="4:7" ht="14.25">
      <c r="D1612" s="203"/>
      <c r="E1612" s="203"/>
      <c r="F1612" s="203"/>
      <c r="G1612" s="148"/>
    </row>
    <row r="1613" spans="4:7" ht="14.25">
      <c r="D1613" s="203"/>
      <c r="E1613" s="203"/>
      <c r="F1613" s="203"/>
      <c r="G1613" s="148"/>
    </row>
    <row r="1614" spans="4:7" ht="14.25">
      <c r="D1614" s="203"/>
      <c r="E1614" s="203"/>
      <c r="F1614" s="203"/>
      <c r="G1614" s="148"/>
    </row>
    <row r="1615" spans="4:7" ht="14.25">
      <c r="D1615" s="203"/>
      <c r="E1615" s="203"/>
      <c r="F1615" s="203"/>
      <c r="G1615" s="148"/>
    </row>
    <row r="1616" spans="4:7" ht="14.25">
      <c r="D1616" s="203"/>
      <c r="E1616" s="203"/>
      <c r="F1616" s="203"/>
      <c r="G1616" s="148"/>
    </row>
    <row r="1617" spans="4:7" ht="14.25">
      <c r="D1617" s="203"/>
      <c r="E1617" s="203"/>
      <c r="F1617" s="203"/>
      <c r="G1617" s="148"/>
    </row>
    <row r="1618" spans="4:7" ht="14.25">
      <c r="D1618" s="203"/>
      <c r="E1618" s="203"/>
      <c r="F1618" s="203"/>
      <c r="G1618" s="148"/>
    </row>
    <row r="1619" spans="4:7" ht="14.25">
      <c r="D1619" s="203"/>
      <c r="E1619" s="203"/>
      <c r="F1619" s="203"/>
      <c r="G1619" s="148"/>
    </row>
    <row r="1620" spans="4:7" ht="14.25">
      <c r="D1620" s="203"/>
      <c r="E1620" s="203"/>
      <c r="F1620" s="203"/>
      <c r="G1620" s="148"/>
    </row>
    <row r="1621" spans="4:7" ht="14.25">
      <c r="D1621" s="203"/>
      <c r="E1621" s="203"/>
      <c r="F1621" s="203"/>
      <c r="G1621" s="148"/>
    </row>
    <row r="1622" spans="4:7" ht="14.25">
      <c r="D1622" s="203"/>
      <c r="E1622" s="203"/>
      <c r="F1622" s="203"/>
      <c r="G1622" s="148"/>
    </row>
    <row r="1623" spans="4:7" ht="14.25">
      <c r="D1623" s="203"/>
      <c r="E1623" s="203"/>
      <c r="F1623" s="203"/>
      <c r="G1623" s="148"/>
    </row>
    <row r="1624" spans="4:7" ht="14.25">
      <c r="D1624" s="203"/>
      <c r="E1624" s="203"/>
      <c r="F1624" s="203"/>
      <c r="G1624" s="148"/>
    </row>
    <row r="1625" spans="4:7" ht="14.25">
      <c r="D1625" s="203"/>
      <c r="E1625" s="203"/>
      <c r="F1625" s="203"/>
      <c r="G1625" s="148"/>
    </row>
    <row r="1626" spans="4:7" ht="14.25">
      <c r="D1626" s="203"/>
      <c r="E1626" s="203"/>
      <c r="F1626" s="203"/>
      <c r="G1626" s="148"/>
    </row>
    <row r="1627" spans="4:7" ht="14.25">
      <c r="D1627" s="203"/>
      <c r="E1627" s="203"/>
      <c r="F1627" s="203"/>
      <c r="G1627" s="148"/>
    </row>
    <row r="1628" spans="4:7" ht="14.25">
      <c r="D1628" s="203"/>
      <c r="E1628" s="203"/>
      <c r="F1628" s="203"/>
      <c r="G1628" s="148"/>
    </row>
    <row r="1629" spans="4:7" ht="14.25">
      <c r="D1629" s="203"/>
      <c r="E1629" s="203"/>
      <c r="F1629" s="203"/>
      <c r="G1629" s="148"/>
    </row>
    <row r="1630" spans="4:7" ht="14.25">
      <c r="D1630" s="203"/>
      <c r="E1630" s="203"/>
      <c r="F1630" s="203"/>
      <c r="G1630" s="148"/>
    </row>
    <row r="1631" spans="4:7" ht="14.25">
      <c r="D1631" s="203"/>
      <c r="E1631" s="203"/>
      <c r="F1631" s="203"/>
      <c r="G1631" s="148"/>
    </row>
    <row r="1632" spans="4:7" ht="14.25">
      <c r="D1632" s="203"/>
      <c r="E1632" s="203"/>
      <c r="F1632" s="203"/>
      <c r="G1632" s="148"/>
    </row>
    <row r="1633" spans="4:7" ht="14.25">
      <c r="D1633" s="203"/>
      <c r="E1633" s="203"/>
      <c r="F1633" s="203"/>
      <c r="G1633" s="148"/>
    </row>
    <row r="1634" spans="4:7" ht="14.25">
      <c r="D1634" s="203"/>
      <c r="E1634" s="203"/>
      <c r="F1634" s="203"/>
      <c r="G1634" s="148"/>
    </row>
    <row r="1635" spans="4:7" ht="14.25">
      <c r="D1635" s="203"/>
      <c r="E1635" s="203"/>
      <c r="F1635" s="203"/>
      <c r="G1635" s="148"/>
    </row>
    <row r="1636" spans="4:7" ht="14.25">
      <c r="D1636" s="203"/>
      <c r="E1636" s="203"/>
      <c r="F1636" s="203"/>
      <c r="G1636" s="148"/>
    </row>
    <row r="1637" spans="4:7" ht="14.25">
      <c r="D1637" s="203"/>
      <c r="E1637" s="203"/>
      <c r="F1637" s="203"/>
      <c r="G1637" s="148"/>
    </row>
    <row r="1638" spans="4:7" ht="14.25">
      <c r="D1638" s="203"/>
      <c r="E1638" s="203"/>
      <c r="F1638" s="203"/>
      <c r="G1638" s="148"/>
    </row>
    <row r="1639" spans="4:7" ht="14.25">
      <c r="D1639" s="203"/>
      <c r="E1639" s="203"/>
      <c r="F1639" s="203"/>
      <c r="G1639" s="148"/>
    </row>
    <row r="1640" spans="4:7" ht="14.25">
      <c r="D1640" s="203"/>
      <c r="E1640" s="203"/>
      <c r="F1640" s="203"/>
      <c r="G1640" s="148"/>
    </row>
    <row r="1641" spans="4:7" ht="14.25">
      <c r="D1641" s="203"/>
      <c r="E1641" s="203"/>
      <c r="F1641" s="203"/>
      <c r="G1641" s="148"/>
    </row>
    <row r="1642" spans="4:7" ht="14.25">
      <c r="D1642" s="203"/>
      <c r="E1642" s="203"/>
      <c r="F1642" s="203"/>
      <c r="G1642" s="148"/>
    </row>
    <row r="1643" spans="4:7" ht="14.25">
      <c r="D1643" s="203"/>
      <c r="E1643" s="203"/>
      <c r="F1643" s="203"/>
      <c r="G1643" s="148"/>
    </row>
    <row r="1644" spans="4:7" ht="14.25">
      <c r="D1644" s="203"/>
      <c r="E1644" s="203"/>
      <c r="F1644" s="203"/>
      <c r="G1644" s="148"/>
    </row>
    <row r="1645" spans="4:7" ht="14.25">
      <c r="D1645" s="203"/>
      <c r="E1645" s="203"/>
      <c r="F1645" s="203"/>
      <c r="G1645" s="148"/>
    </row>
    <row r="1646" spans="4:7" ht="14.25">
      <c r="D1646" s="203"/>
      <c r="E1646" s="203"/>
      <c r="F1646" s="203"/>
      <c r="G1646" s="148"/>
    </row>
    <row r="1647" spans="4:7" ht="14.25">
      <c r="D1647" s="203"/>
      <c r="E1647" s="203"/>
      <c r="F1647" s="203"/>
      <c r="G1647" s="148"/>
    </row>
    <row r="1648" spans="4:7" ht="14.25">
      <c r="D1648" s="203"/>
      <c r="E1648" s="203"/>
      <c r="F1648" s="203"/>
      <c r="G1648" s="148"/>
    </row>
    <row r="1649" spans="4:7" ht="14.25">
      <c r="D1649" s="203"/>
      <c r="E1649" s="203"/>
      <c r="F1649" s="203"/>
      <c r="G1649" s="148"/>
    </row>
    <row r="1650" spans="4:7" ht="14.25">
      <c r="D1650" s="203"/>
      <c r="E1650" s="203"/>
      <c r="F1650" s="203"/>
      <c r="G1650" s="148"/>
    </row>
    <row r="1651" spans="4:7" ht="14.25">
      <c r="D1651" s="203"/>
      <c r="E1651" s="203"/>
      <c r="F1651" s="203"/>
      <c r="G1651" s="148"/>
    </row>
    <row r="1652" spans="4:7" ht="14.25">
      <c r="D1652" s="203"/>
      <c r="E1652" s="203"/>
      <c r="F1652" s="203"/>
      <c r="G1652" s="148"/>
    </row>
    <row r="1653" spans="4:7" ht="14.25">
      <c r="D1653" s="203"/>
      <c r="E1653" s="203"/>
      <c r="F1653" s="203"/>
      <c r="G1653" s="148"/>
    </row>
    <row r="1654" spans="4:7" ht="14.25">
      <c r="D1654" s="203"/>
      <c r="E1654" s="203"/>
      <c r="F1654" s="203"/>
      <c r="G1654" s="148"/>
    </row>
    <row r="1655" spans="4:7" ht="14.25">
      <c r="D1655" s="203"/>
      <c r="E1655" s="203"/>
      <c r="F1655" s="203"/>
      <c r="G1655" s="148"/>
    </row>
    <row r="1656" spans="4:7" ht="14.25">
      <c r="D1656" s="203"/>
      <c r="E1656" s="203"/>
      <c r="F1656" s="203"/>
      <c r="G1656" s="148"/>
    </row>
    <row r="1657" spans="4:7" ht="14.25">
      <c r="D1657" s="203"/>
      <c r="E1657" s="203"/>
      <c r="F1657" s="203"/>
      <c r="G1657" s="148"/>
    </row>
    <row r="1658" spans="4:7" ht="14.25">
      <c r="D1658" s="203"/>
      <c r="E1658" s="203"/>
      <c r="F1658" s="203"/>
      <c r="G1658" s="148"/>
    </row>
    <row r="1659" spans="4:7" ht="14.25">
      <c r="D1659" s="203"/>
      <c r="E1659" s="203"/>
      <c r="F1659" s="203"/>
      <c r="G1659" s="148"/>
    </row>
    <row r="1660" spans="4:7" ht="14.25">
      <c r="D1660" s="203"/>
      <c r="E1660" s="203"/>
      <c r="F1660" s="203"/>
      <c r="G1660" s="148"/>
    </row>
    <row r="1661" spans="4:7" ht="14.25">
      <c r="D1661" s="203"/>
      <c r="E1661" s="203"/>
      <c r="F1661" s="203"/>
      <c r="G1661" s="148"/>
    </row>
    <row r="1662" spans="4:7" ht="14.25">
      <c r="D1662" s="203"/>
      <c r="E1662" s="203"/>
      <c r="F1662" s="203"/>
      <c r="G1662" s="148"/>
    </row>
    <row r="1663" spans="4:7" ht="14.25">
      <c r="D1663" s="203"/>
      <c r="E1663" s="203"/>
      <c r="F1663" s="203"/>
      <c r="G1663" s="148"/>
    </row>
    <row r="1664" spans="4:7" ht="14.25">
      <c r="D1664" s="203"/>
      <c r="E1664" s="203"/>
      <c r="F1664" s="203"/>
      <c r="G1664" s="148"/>
    </row>
    <row r="1665" spans="4:7" ht="14.25">
      <c r="D1665" s="203"/>
      <c r="E1665" s="203"/>
      <c r="F1665" s="203"/>
      <c r="G1665" s="148"/>
    </row>
    <row r="1666" spans="4:7" ht="14.25">
      <c r="D1666" s="203"/>
      <c r="E1666" s="203"/>
      <c r="F1666" s="203"/>
      <c r="G1666" s="148"/>
    </row>
    <row r="1667" spans="4:7" ht="14.25">
      <c r="D1667" s="203"/>
      <c r="E1667" s="203"/>
      <c r="F1667" s="203"/>
      <c r="G1667" s="148"/>
    </row>
    <row r="1668" spans="4:7" ht="14.25">
      <c r="D1668" s="203"/>
      <c r="E1668" s="203"/>
      <c r="F1668" s="203"/>
      <c r="G1668" s="148"/>
    </row>
    <row r="1669" spans="4:7" ht="14.25">
      <c r="D1669" s="203"/>
      <c r="E1669" s="203"/>
      <c r="F1669" s="203"/>
      <c r="G1669" s="148"/>
    </row>
    <row r="1670" spans="4:7" ht="14.25">
      <c r="D1670" s="203"/>
      <c r="E1670" s="203"/>
      <c r="F1670" s="203"/>
      <c r="G1670" s="148"/>
    </row>
    <row r="1671" spans="4:7" ht="14.25">
      <c r="D1671" s="203"/>
      <c r="E1671" s="203"/>
      <c r="F1671" s="203"/>
      <c r="G1671" s="148"/>
    </row>
    <row r="1672" spans="4:7" ht="14.25">
      <c r="D1672" s="203"/>
      <c r="E1672" s="203"/>
      <c r="F1672" s="203"/>
      <c r="G1672" s="148"/>
    </row>
    <row r="1673" spans="4:7" ht="14.25">
      <c r="D1673" s="203"/>
      <c r="E1673" s="203"/>
      <c r="F1673" s="203"/>
      <c r="G1673" s="148"/>
    </row>
    <row r="1674" spans="4:7" ht="14.25">
      <c r="D1674" s="203"/>
      <c r="E1674" s="203"/>
      <c r="F1674" s="203"/>
      <c r="G1674" s="148"/>
    </row>
    <row r="1675" spans="4:7" ht="14.25">
      <c r="D1675" s="203"/>
      <c r="E1675" s="203"/>
      <c r="F1675" s="203"/>
      <c r="G1675" s="148"/>
    </row>
    <row r="1676" spans="4:7" ht="14.25">
      <c r="D1676" s="203"/>
      <c r="E1676" s="203"/>
      <c r="F1676" s="203"/>
      <c r="G1676" s="148"/>
    </row>
    <row r="1677" spans="4:7" ht="14.25">
      <c r="D1677" s="203"/>
      <c r="E1677" s="203"/>
      <c r="F1677" s="203"/>
      <c r="G1677" s="148"/>
    </row>
    <row r="1678" spans="4:7" ht="14.25">
      <c r="D1678" s="203"/>
      <c r="E1678" s="203"/>
      <c r="F1678" s="203"/>
      <c r="G1678" s="148"/>
    </row>
    <row r="1679" spans="4:7" ht="14.25">
      <c r="D1679" s="203"/>
      <c r="E1679" s="203"/>
      <c r="F1679" s="203"/>
      <c r="G1679" s="148"/>
    </row>
    <row r="1680" spans="4:7" ht="14.25">
      <c r="D1680" s="203"/>
      <c r="E1680" s="203"/>
      <c r="F1680" s="203"/>
      <c r="G1680" s="148"/>
    </row>
    <row r="1681" spans="4:7" ht="14.25">
      <c r="D1681" s="203"/>
      <c r="E1681" s="203"/>
      <c r="F1681" s="203"/>
      <c r="G1681" s="148"/>
    </row>
    <row r="1682" spans="4:7" ht="14.25">
      <c r="D1682" s="203"/>
      <c r="E1682" s="203"/>
      <c r="F1682" s="203"/>
      <c r="G1682" s="148"/>
    </row>
    <row r="1683" spans="4:7" ht="14.25">
      <c r="D1683" s="203"/>
      <c r="E1683" s="203"/>
      <c r="F1683" s="203"/>
      <c r="G1683" s="148"/>
    </row>
    <row r="1684" spans="4:7" ht="14.25">
      <c r="D1684" s="203"/>
      <c r="E1684" s="203"/>
      <c r="F1684" s="203"/>
      <c r="G1684" s="148"/>
    </row>
    <row r="1685" spans="4:7" ht="14.25">
      <c r="D1685" s="203"/>
      <c r="E1685" s="203"/>
      <c r="F1685" s="203"/>
      <c r="G1685" s="148"/>
    </row>
    <row r="1686" spans="4:7" ht="14.25">
      <c r="D1686" s="203"/>
      <c r="E1686" s="203"/>
      <c r="F1686" s="203"/>
      <c r="G1686" s="148"/>
    </row>
    <row r="1687" spans="4:7" ht="14.25">
      <c r="D1687" s="203"/>
      <c r="E1687" s="203"/>
      <c r="F1687" s="203"/>
      <c r="G1687" s="148"/>
    </row>
    <row r="1688" spans="4:7" ht="14.25">
      <c r="D1688" s="203"/>
      <c r="E1688" s="203"/>
      <c r="F1688" s="203"/>
      <c r="G1688" s="148"/>
    </row>
    <row r="1689" spans="4:7" ht="14.25">
      <c r="D1689" s="203"/>
      <c r="E1689" s="203"/>
      <c r="F1689" s="203"/>
      <c r="G1689" s="148"/>
    </row>
    <row r="1690" spans="4:7" ht="14.25">
      <c r="D1690" s="203"/>
      <c r="E1690" s="203"/>
      <c r="F1690" s="203"/>
      <c r="G1690" s="148"/>
    </row>
    <row r="1691" spans="4:7" ht="14.25">
      <c r="D1691" s="203"/>
      <c r="E1691" s="203"/>
      <c r="F1691" s="203"/>
      <c r="G1691" s="148"/>
    </row>
    <row r="1692" spans="4:7" ht="14.25">
      <c r="D1692" s="203"/>
      <c r="E1692" s="203"/>
      <c r="F1692" s="203"/>
      <c r="G1692" s="148"/>
    </row>
    <row r="1693" spans="4:7" ht="14.25">
      <c r="D1693" s="203"/>
      <c r="E1693" s="203"/>
      <c r="F1693" s="203"/>
      <c r="G1693" s="148"/>
    </row>
    <row r="1694" spans="4:7" ht="14.25">
      <c r="D1694" s="203"/>
      <c r="E1694" s="203"/>
      <c r="F1694" s="203"/>
      <c r="G1694" s="148"/>
    </row>
  </sheetData>
  <sheetProtection/>
  <mergeCells count="21">
    <mergeCell ref="E37:E38"/>
    <mergeCell ref="C37:C38"/>
    <mergeCell ref="A36:H36"/>
    <mergeCell ref="A37:A38"/>
    <mergeCell ref="B37:B38"/>
    <mergeCell ref="D37:D38"/>
    <mergeCell ref="A1:H1"/>
    <mergeCell ref="D2:D3"/>
    <mergeCell ref="A2:A3"/>
    <mergeCell ref="B2:B3"/>
    <mergeCell ref="C2:C3"/>
    <mergeCell ref="E2:E3"/>
    <mergeCell ref="G2:G3"/>
    <mergeCell ref="F2:F3"/>
    <mergeCell ref="H2:H3"/>
    <mergeCell ref="L41:N42"/>
    <mergeCell ref="F37:F38"/>
    <mergeCell ref="J41:K41"/>
    <mergeCell ref="J42:K42"/>
    <mergeCell ref="H37:H38"/>
    <mergeCell ref="G37:G38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22">
      <selection activeCell="G22" sqref="A1:G16384"/>
    </sheetView>
  </sheetViews>
  <sheetFormatPr defaultColWidth="9.140625" defaultRowHeight="12.75"/>
  <cols>
    <col min="1" max="1" width="7.8515625" style="176" customWidth="1"/>
    <col min="2" max="2" width="52.421875" style="177" customWidth="1"/>
    <col min="3" max="3" width="22.421875" style="146" hidden="1" customWidth="1"/>
    <col min="4" max="4" width="14.421875" style="178" customWidth="1"/>
    <col min="5" max="5" width="11.140625" style="178" hidden="1" customWidth="1"/>
    <col min="6" max="6" width="17.57421875" style="178" customWidth="1"/>
    <col min="7" max="7" width="11.57421875" style="178" customWidth="1"/>
    <col min="8" max="8" width="11.140625" style="3" hidden="1" customWidth="1"/>
    <col min="9" max="9" width="12.28125" style="3" customWidth="1"/>
    <col min="10" max="13" width="9.140625" style="3" customWidth="1"/>
    <col min="14" max="14" width="9.00390625" style="3" customWidth="1"/>
    <col min="15" max="16384" width="9.140625" style="3" customWidth="1"/>
  </cols>
  <sheetData>
    <row r="1" spans="1:8" s="14" customFormat="1" ht="48" customHeight="1">
      <c r="A1" s="231" t="s">
        <v>416</v>
      </c>
      <c r="B1" s="231"/>
      <c r="C1" s="231"/>
      <c r="D1" s="231"/>
      <c r="E1" s="231"/>
      <c r="F1" s="231"/>
      <c r="G1" s="231"/>
      <c r="H1" s="231"/>
    </row>
    <row r="2" spans="1:8" ht="12.75" customHeight="1">
      <c r="A2" s="150"/>
      <c r="B2" s="226" t="s">
        <v>15</v>
      </c>
      <c r="C2" s="152"/>
      <c r="D2" s="240" t="s">
        <v>16</v>
      </c>
      <c r="E2" s="247" t="s">
        <v>357</v>
      </c>
      <c r="F2" s="240" t="s">
        <v>17</v>
      </c>
      <c r="G2" s="240" t="s">
        <v>18</v>
      </c>
      <c r="H2" s="227" t="s">
        <v>358</v>
      </c>
    </row>
    <row r="3" spans="1:8" ht="18" customHeight="1">
      <c r="A3" s="150"/>
      <c r="B3" s="226"/>
      <c r="C3" s="152"/>
      <c r="D3" s="240"/>
      <c r="E3" s="248"/>
      <c r="F3" s="240"/>
      <c r="G3" s="240"/>
      <c r="H3" s="228"/>
    </row>
    <row r="4" spans="1:8" ht="15">
      <c r="A4" s="150"/>
      <c r="B4" s="153" t="s">
        <v>97</v>
      </c>
      <c r="C4" s="32"/>
      <c r="D4" s="154">
        <f>D5+D6+D7+D8+D9+D10+D11+D12+D13+D14+D15+D16+D17+D18+D19</f>
        <v>62050.6</v>
      </c>
      <c r="E4" s="154">
        <f>E5+E6+E7+E8+E9+E10+E11+E12+E13+E14+E15+E16+E17+E18+E19</f>
        <v>40706</v>
      </c>
      <c r="F4" s="154">
        <f>F5+F6+F7+F8+F9+F10+F11+F12+F13+F14+F15+F16+F17+F18+F19</f>
        <v>53757.8</v>
      </c>
      <c r="G4" s="155">
        <f aca="true" t="shared" si="0" ref="G4:G29">F4/D4</f>
        <v>0.8663542334804176</v>
      </c>
      <c r="H4" s="42">
        <f>F4/E4</f>
        <v>1.3206357785093108</v>
      </c>
    </row>
    <row r="5" spans="1:8" ht="15">
      <c r="A5" s="150"/>
      <c r="B5" s="153" t="s">
        <v>19</v>
      </c>
      <c r="C5" s="32"/>
      <c r="D5" s="154">
        <v>36599.1</v>
      </c>
      <c r="E5" s="154">
        <v>25671</v>
      </c>
      <c r="F5" s="154">
        <v>31772.4</v>
      </c>
      <c r="G5" s="155">
        <f t="shared" si="0"/>
        <v>0.8681197078616688</v>
      </c>
      <c r="H5" s="42">
        <f aca="true" t="shared" si="1" ref="H5:H29">F5/E5</f>
        <v>1.2376767558723853</v>
      </c>
    </row>
    <row r="6" spans="1:8" ht="15">
      <c r="A6" s="150"/>
      <c r="B6" s="153" t="s">
        <v>20</v>
      </c>
      <c r="C6" s="32"/>
      <c r="D6" s="154">
        <v>0</v>
      </c>
      <c r="E6" s="154">
        <v>0</v>
      </c>
      <c r="F6" s="154">
        <v>0</v>
      </c>
      <c r="G6" s="155">
        <v>0</v>
      </c>
      <c r="H6" s="42">
        <v>0</v>
      </c>
    </row>
    <row r="7" spans="1:8" ht="15">
      <c r="A7" s="150"/>
      <c r="B7" s="153" t="s">
        <v>21</v>
      </c>
      <c r="C7" s="32"/>
      <c r="D7" s="154">
        <v>169.5</v>
      </c>
      <c r="E7" s="154">
        <v>153</v>
      </c>
      <c r="F7" s="154">
        <v>175.4</v>
      </c>
      <c r="G7" s="155">
        <f t="shared" si="0"/>
        <v>1.0348082595870207</v>
      </c>
      <c r="H7" s="42">
        <f t="shared" si="1"/>
        <v>1.14640522875817</v>
      </c>
    </row>
    <row r="8" spans="1:8" ht="15">
      <c r="A8" s="150"/>
      <c r="B8" s="153" t="s">
        <v>22</v>
      </c>
      <c r="C8" s="32"/>
      <c r="D8" s="154">
        <v>5421</v>
      </c>
      <c r="E8" s="154">
        <v>2851</v>
      </c>
      <c r="F8" s="154">
        <v>5315.9</v>
      </c>
      <c r="G8" s="155">
        <f t="shared" si="0"/>
        <v>0.9806124331304187</v>
      </c>
      <c r="H8" s="42">
        <f t="shared" si="1"/>
        <v>1.8645738337425464</v>
      </c>
    </row>
    <row r="9" spans="1:8" ht="15">
      <c r="A9" s="150"/>
      <c r="B9" s="153" t="s">
        <v>23</v>
      </c>
      <c r="C9" s="32"/>
      <c r="D9" s="154">
        <v>14663</v>
      </c>
      <c r="E9" s="154">
        <v>8751</v>
      </c>
      <c r="F9" s="154">
        <v>12135.2</v>
      </c>
      <c r="G9" s="155">
        <f t="shared" si="0"/>
        <v>0.8276069017254314</v>
      </c>
      <c r="H9" s="42">
        <f t="shared" si="1"/>
        <v>1.3867215175408525</v>
      </c>
    </row>
    <row r="10" spans="1:8" ht="15">
      <c r="A10" s="150"/>
      <c r="B10" s="153" t="s">
        <v>122</v>
      </c>
      <c r="C10" s="32"/>
      <c r="D10" s="154">
        <v>0</v>
      </c>
      <c r="E10" s="154">
        <v>0</v>
      </c>
      <c r="F10" s="154">
        <v>0</v>
      </c>
      <c r="G10" s="155">
        <v>0</v>
      </c>
      <c r="H10" s="42">
        <v>0</v>
      </c>
    </row>
    <row r="11" spans="1:8" ht="15">
      <c r="A11" s="150"/>
      <c r="B11" s="153" t="s">
        <v>112</v>
      </c>
      <c r="C11" s="32"/>
      <c r="D11" s="154">
        <v>0</v>
      </c>
      <c r="E11" s="154">
        <v>0</v>
      </c>
      <c r="F11" s="154">
        <v>0</v>
      </c>
      <c r="G11" s="155">
        <v>0</v>
      </c>
      <c r="H11" s="42">
        <v>0</v>
      </c>
    </row>
    <row r="12" spans="1:8" ht="15">
      <c r="A12" s="150"/>
      <c r="B12" s="153" t="s">
        <v>25</v>
      </c>
      <c r="C12" s="32"/>
      <c r="D12" s="154">
        <v>2400</v>
      </c>
      <c r="E12" s="154">
        <v>1610</v>
      </c>
      <c r="F12" s="154">
        <v>1677.6</v>
      </c>
      <c r="G12" s="155">
        <f t="shared" si="0"/>
        <v>0.699</v>
      </c>
      <c r="H12" s="42">
        <f t="shared" si="1"/>
        <v>1.0419875776397516</v>
      </c>
    </row>
    <row r="13" spans="1:8" ht="15">
      <c r="A13" s="150"/>
      <c r="B13" s="153" t="s">
        <v>26</v>
      </c>
      <c r="C13" s="32"/>
      <c r="D13" s="154">
        <v>1186</v>
      </c>
      <c r="E13" s="154">
        <v>510</v>
      </c>
      <c r="F13" s="154">
        <v>1188.2</v>
      </c>
      <c r="G13" s="155">
        <f t="shared" si="0"/>
        <v>1.0018549747048904</v>
      </c>
      <c r="H13" s="42">
        <f t="shared" si="1"/>
        <v>2.3298039215686277</v>
      </c>
    </row>
    <row r="14" spans="1:8" ht="15">
      <c r="A14" s="150"/>
      <c r="B14" s="153" t="s">
        <v>113</v>
      </c>
      <c r="C14" s="32"/>
      <c r="D14" s="154">
        <v>600</v>
      </c>
      <c r="E14" s="154">
        <v>450</v>
      </c>
      <c r="F14" s="154">
        <v>470.9</v>
      </c>
      <c r="G14" s="155">
        <f t="shared" si="0"/>
        <v>0.7848333333333333</v>
      </c>
      <c r="H14" s="42">
        <f t="shared" si="1"/>
        <v>1.0464444444444443</v>
      </c>
    </row>
    <row r="15" spans="1:8" ht="15">
      <c r="A15" s="150"/>
      <c r="B15" s="153" t="s">
        <v>29</v>
      </c>
      <c r="C15" s="32"/>
      <c r="D15" s="154">
        <v>0</v>
      </c>
      <c r="E15" s="154">
        <v>0</v>
      </c>
      <c r="F15" s="154">
        <v>0</v>
      </c>
      <c r="G15" s="155">
        <v>0</v>
      </c>
      <c r="H15" s="42">
        <v>0</v>
      </c>
    </row>
    <row r="16" spans="1:8" ht="15">
      <c r="A16" s="150"/>
      <c r="B16" s="153" t="s">
        <v>153</v>
      </c>
      <c r="C16" s="32"/>
      <c r="D16" s="154">
        <v>110</v>
      </c>
      <c r="E16" s="154">
        <v>110</v>
      </c>
      <c r="F16" s="154">
        <v>107.5</v>
      </c>
      <c r="G16" s="155">
        <v>0</v>
      </c>
      <c r="H16" s="42">
        <v>0</v>
      </c>
    </row>
    <row r="17" spans="1:8" ht="15">
      <c r="A17" s="150"/>
      <c r="B17" s="153" t="s">
        <v>149</v>
      </c>
      <c r="C17" s="32"/>
      <c r="D17" s="154">
        <v>835</v>
      </c>
      <c r="E17" s="154">
        <v>600</v>
      </c>
      <c r="F17" s="154">
        <v>843.5</v>
      </c>
      <c r="G17" s="155">
        <v>0</v>
      </c>
      <c r="H17" s="42">
        <v>0</v>
      </c>
    </row>
    <row r="18" spans="1:8" ht="15">
      <c r="A18" s="150"/>
      <c r="B18" s="153" t="s">
        <v>146</v>
      </c>
      <c r="C18" s="32"/>
      <c r="D18" s="154">
        <v>67</v>
      </c>
      <c r="E18" s="154">
        <v>0</v>
      </c>
      <c r="F18" s="154">
        <v>67.5</v>
      </c>
      <c r="G18" s="155">
        <v>0</v>
      </c>
      <c r="H18" s="42">
        <v>0</v>
      </c>
    </row>
    <row r="19" spans="1:8" ht="15">
      <c r="A19" s="150"/>
      <c r="B19" s="153" t="s">
        <v>35</v>
      </c>
      <c r="C19" s="32"/>
      <c r="D19" s="154">
        <v>0</v>
      </c>
      <c r="E19" s="154">
        <v>0</v>
      </c>
      <c r="F19" s="154">
        <v>3.7</v>
      </c>
      <c r="G19" s="155">
        <v>0</v>
      </c>
      <c r="H19" s="42">
        <v>0</v>
      </c>
    </row>
    <row r="20" spans="1:8" ht="33" customHeight="1">
      <c r="A20" s="150"/>
      <c r="B20" s="151" t="s">
        <v>96</v>
      </c>
      <c r="C20" s="26"/>
      <c r="D20" s="154">
        <f>D21+D22+D25+D26+D23+D27+D24</f>
        <v>57473.07000000001</v>
      </c>
      <c r="E20" s="154">
        <f>E21+E22+E25+E26+E23+E27+E24</f>
        <v>52676.770000000004</v>
      </c>
      <c r="F20" s="154">
        <f>F21+F22+F25+F26+F23+F27+F24</f>
        <v>44677.97</v>
      </c>
      <c r="G20" s="155">
        <f t="shared" si="0"/>
        <v>0.7773722545185074</v>
      </c>
      <c r="H20" s="42">
        <f t="shared" si="1"/>
        <v>0.8481531802348549</v>
      </c>
    </row>
    <row r="21" spans="1:8" ht="15">
      <c r="A21" s="150"/>
      <c r="B21" s="153" t="s">
        <v>37</v>
      </c>
      <c r="C21" s="32"/>
      <c r="D21" s="154">
        <v>1382.2</v>
      </c>
      <c r="E21" s="154">
        <v>1036</v>
      </c>
      <c r="F21" s="154">
        <v>1267.1</v>
      </c>
      <c r="G21" s="155">
        <f t="shared" si="0"/>
        <v>0.9167269570250325</v>
      </c>
      <c r="H21" s="42">
        <f t="shared" si="1"/>
        <v>1.223069498069498</v>
      </c>
    </row>
    <row r="22" spans="1:8" ht="15">
      <c r="A22" s="150"/>
      <c r="B22" s="153" t="s">
        <v>193</v>
      </c>
      <c r="C22" s="32"/>
      <c r="D22" s="154">
        <v>22678.5</v>
      </c>
      <c r="E22" s="154">
        <v>22678.5</v>
      </c>
      <c r="F22" s="154">
        <v>22678.5</v>
      </c>
      <c r="G22" s="155">
        <f t="shared" si="0"/>
        <v>1</v>
      </c>
      <c r="H22" s="42">
        <v>0</v>
      </c>
    </row>
    <row r="23" spans="1:8" ht="15" hidden="1">
      <c r="A23" s="150"/>
      <c r="B23" s="156" t="s">
        <v>194</v>
      </c>
      <c r="C23" s="157"/>
      <c r="D23" s="154">
        <v>0</v>
      </c>
      <c r="E23" s="154">
        <v>0</v>
      </c>
      <c r="F23" s="154">
        <v>0</v>
      </c>
      <c r="G23" s="155" t="e">
        <f t="shared" si="0"/>
        <v>#DIV/0!</v>
      </c>
      <c r="H23" s="42" t="e">
        <f t="shared" si="1"/>
        <v>#DIV/0!</v>
      </c>
    </row>
    <row r="24" spans="1:8" ht="15">
      <c r="A24" s="150"/>
      <c r="B24" s="156" t="s">
        <v>342</v>
      </c>
      <c r="C24" s="157"/>
      <c r="D24" s="154">
        <v>17811.3</v>
      </c>
      <c r="E24" s="154">
        <v>17811.3</v>
      </c>
      <c r="F24" s="154">
        <v>5343.4</v>
      </c>
      <c r="G24" s="155">
        <f t="shared" si="0"/>
        <v>0.3000005614413322</v>
      </c>
      <c r="H24" s="42"/>
    </row>
    <row r="25" spans="1:8" ht="15">
      <c r="A25" s="150"/>
      <c r="B25" s="153" t="s">
        <v>82</v>
      </c>
      <c r="C25" s="32"/>
      <c r="D25" s="154">
        <v>15601.1</v>
      </c>
      <c r="E25" s="154">
        <v>11151</v>
      </c>
      <c r="F25" s="154">
        <v>15389</v>
      </c>
      <c r="G25" s="155">
        <f t="shared" si="0"/>
        <v>0.9864048047894058</v>
      </c>
      <c r="H25" s="42">
        <f t="shared" si="1"/>
        <v>1.3800556003945834</v>
      </c>
    </row>
    <row r="26" spans="1:8" ht="15.75" customHeight="1">
      <c r="A26" s="150"/>
      <c r="B26" s="153" t="s">
        <v>410</v>
      </c>
      <c r="C26" s="32"/>
      <c r="D26" s="154">
        <v>0</v>
      </c>
      <c r="E26" s="154">
        <v>0</v>
      </c>
      <c r="F26" s="154">
        <v>0</v>
      </c>
      <c r="G26" s="155">
        <v>0</v>
      </c>
      <c r="H26" s="42">
        <v>0</v>
      </c>
    </row>
    <row r="27" spans="1:8" ht="21.75" customHeight="1" thickBot="1">
      <c r="A27" s="150"/>
      <c r="B27" s="158" t="s">
        <v>189</v>
      </c>
      <c r="C27" s="32"/>
      <c r="D27" s="159">
        <v>-0.03</v>
      </c>
      <c r="E27" s="159">
        <v>-0.03</v>
      </c>
      <c r="F27" s="159">
        <v>-0.03</v>
      </c>
      <c r="G27" s="155">
        <f t="shared" si="0"/>
        <v>1</v>
      </c>
      <c r="H27" s="42">
        <f t="shared" si="1"/>
        <v>1</v>
      </c>
    </row>
    <row r="28" spans="1:8" ht="15">
      <c r="A28" s="150"/>
      <c r="B28" s="160" t="s">
        <v>41</v>
      </c>
      <c r="C28" s="32"/>
      <c r="D28" s="154">
        <f>D4+D20</f>
        <v>119523.67000000001</v>
      </c>
      <c r="E28" s="154">
        <f>E4+E20</f>
        <v>93382.77</v>
      </c>
      <c r="F28" s="154">
        <f>F4+F20</f>
        <v>98435.77</v>
      </c>
      <c r="G28" s="155">
        <f t="shared" si="0"/>
        <v>0.8235671645624669</v>
      </c>
      <c r="H28" s="42">
        <f t="shared" si="1"/>
        <v>1.0541106244760141</v>
      </c>
    </row>
    <row r="29" spans="1:8" ht="15">
      <c r="A29" s="150"/>
      <c r="B29" s="153" t="s">
        <v>123</v>
      </c>
      <c r="C29" s="32"/>
      <c r="D29" s="154">
        <f>D4</f>
        <v>62050.6</v>
      </c>
      <c r="E29" s="154">
        <f>E4</f>
        <v>40706</v>
      </c>
      <c r="F29" s="154">
        <f>F4</f>
        <v>53757.8</v>
      </c>
      <c r="G29" s="155">
        <f t="shared" si="0"/>
        <v>0.8663542334804176</v>
      </c>
      <c r="H29" s="42">
        <f t="shared" si="1"/>
        <v>1.3206357785093108</v>
      </c>
    </row>
    <row r="30" spans="1:8" ht="4.5" customHeight="1">
      <c r="A30" s="249"/>
      <c r="B30" s="232"/>
      <c r="C30" s="232"/>
      <c r="D30" s="232"/>
      <c r="E30" s="232"/>
      <c r="F30" s="232"/>
      <c r="G30" s="232"/>
      <c r="H30" s="252"/>
    </row>
    <row r="31" spans="1:8" ht="15" customHeight="1">
      <c r="A31" s="225" t="s">
        <v>196</v>
      </c>
      <c r="B31" s="226" t="s">
        <v>42</v>
      </c>
      <c r="C31" s="229" t="s">
        <v>199</v>
      </c>
      <c r="D31" s="235" t="s">
        <v>16</v>
      </c>
      <c r="E31" s="247" t="s">
        <v>357</v>
      </c>
      <c r="F31" s="240" t="s">
        <v>17</v>
      </c>
      <c r="G31" s="247" t="s">
        <v>18</v>
      </c>
      <c r="H31" s="227" t="s">
        <v>358</v>
      </c>
    </row>
    <row r="32" spans="1:8" ht="18" customHeight="1">
      <c r="A32" s="225"/>
      <c r="B32" s="226"/>
      <c r="C32" s="230"/>
      <c r="D32" s="235"/>
      <c r="E32" s="248"/>
      <c r="F32" s="240"/>
      <c r="G32" s="248"/>
      <c r="H32" s="228"/>
    </row>
    <row r="33" spans="1:8" s="91" customFormat="1" ht="14.25">
      <c r="A33" s="140" t="s">
        <v>84</v>
      </c>
      <c r="B33" s="151" t="s">
        <v>43</v>
      </c>
      <c r="C33" s="26"/>
      <c r="D33" s="161">
        <f>D34+D35+D37+D38+D36</f>
        <v>5418.8</v>
      </c>
      <c r="E33" s="161">
        <f>E34+E35+E37+E38+E36</f>
        <v>5168.299999999999</v>
      </c>
      <c r="F33" s="161">
        <f>F34+F35+F37+F38+F36</f>
        <v>5188.9</v>
      </c>
      <c r="G33" s="162">
        <f>F33/D33</f>
        <v>0.9575736325385693</v>
      </c>
      <c r="H33" s="41">
        <f>F33/E33</f>
        <v>1.0039858367354837</v>
      </c>
    </row>
    <row r="34" spans="1:8" s="91" customFormat="1" ht="62.25" customHeight="1">
      <c r="A34" s="128" t="s">
        <v>86</v>
      </c>
      <c r="B34" s="153" t="s">
        <v>200</v>
      </c>
      <c r="C34" s="32" t="s">
        <v>86</v>
      </c>
      <c r="D34" s="154">
        <v>1133.3</v>
      </c>
      <c r="E34" s="154">
        <v>1002.8</v>
      </c>
      <c r="F34" s="154">
        <v>1088.1</v>
      </c>
      <c r="G34" s="162">
        <f aca="true" t="shared" si="2" ref="G34:G85">F34/D34</f>
        <v>0.9601164740139415</v>
      </c>
      <c r="H34" s="41">
        <f aca="true" t="shared" si="3" ref="H34:H85">F34/E34</f>
        <v>1.0850618268847227</v>
      </c>
    </row>
    <row r="35" spans="1:8" s="91" customFormat="1" ht="63.75" customHeight="1">
      <c r="A35" s="128" t="s">
        <v>87</v>
      </c>
      <c r="B35" s="153" t="s">
        <v>201</v>
      </c>
      <c r="C35" s="32" t="s">
        <v>87</v>
      </c>
      <c r="D35" s="154">
        <v>1140.9</v>
      </c>
      <c r="E35" s="154">
        <v>1197.9</v>
      </c>
      <c r="F35" s="154">
        <v>1138</v>
      </c>
      <c r="G35" s="162">
        <f t="shared" si="2"/>
        <v>0.9974581470768691</v>
      </c>
      <c r="H35" s="41">
        <f t="shared" si="3"/>
        <v>0.9499958260288838</v>
      </c>
    </row>
    <row r="36" spans="1:8" s="91" customFormat="1" ht="30" customHeight="1">
      <c r="A36" s="128" t="s">
        <v>306</v>
      </c>
      <c r="B36" s="153" t="s">
        <v>307</v>
      </c>
      <c r="C36" s="32" t="s">
        <v>378</v>
      </c>
      <c r="D36" s="154">
        <v>885</v>
      </c>
      <c r="E36" s="154">
        <v>1151</v>
      </c>
      <c r="F36" s="154">
        <v>885</v>
      </c>
      <c r="G36" s="162">
        <f t="shared" si="2"/>
        <v>1</v>
      </c>
      <c r="H36" s="41">
        <f t="shared" si="3"/>
        <v>0.7688966116420504</v>
      </c>
    </row>
    <row r="37" spans="1:8" s="91" customFormat="1" ht="15" hidden="1">
      <c r="A37" s="128" t="s">
        <v>89</v>
      </c>
      <c r="B37" s="153" t="s">
        <v>253</v>
      </c>
      <c r="C37" s="32" t="s">
        <v>89</v>
      </c>
      <c r="D37" s="154">
        <v>0</v>
      </c>
      <c r="E37" s="154">
        <v>22.5</v>
      </c>
      <c r="F37" s="154">
        <v>0</v>
      </c>
      <c r="G37" s="162" t="e">
        <f t="shared" si="2"/>
        <v>#DIV/0!</v>
      </c>
      <c r="H37" s="41">
        <f t="shared" si="3"/>
        <v>0</v>
      </c>
    </row>
    <row r="38" spans="1:9" s="91" customFormat="1" ht="15">
      <c r="A38" s="128" t="s">
        <v>162</v>
      </c>
      <c r="B38" s="153" t="s">
        <v>137</v>
      </c>
      <c r="C38" s="32"/>
      <c r="D38" s="154">
        <f>D39+D40+D41+D43+D42+D44</f>
        <v>2259.6000000000004</v>
      </c>
      <c r="E38" s="154">
        <f>E39+E40+E41+E43+E42+E44</f>
        <v>1794.1</v>
      </c>
      <c r="F38" s="154">
        <f>F39+F40+F41+F43+F42+F44</f>
        <v>2077.8</v>
      </c>
      <c r="G38" s="162">
        <f t="shared" si="2"/>
        <v>0.9195432819968136</v>
      </c>
      <c r="H38" s="41">
        <f t="shared" si="3"/>
        <v>1.158129424223845</v>
      </c>
      <c r="I38" s="87"/>
    </row>
    <row r="39" spans="1:9" s="65" customFormat="1" ht="15">
      <c r="A39" s="131"/>
      <c r="B39" s="163" t="s">
        <v>145</v>
      </c>
      <c r="C39" s="122" t="s">
        <v>207</v>
      </c>
      <c r="D39" s="164">
        <v>871.7</v>
      </c>
      <c r="E39" s="164">
        <v>900.1</v>
      </c>
      <c r="F39" s="164">
        <v>754.2</v>
      </c>
      <c r="G39" s="162">
        <f t="shared" si="2"/>
        <v>0.8652059194677068</v>
      </c>
      <c r="H39" s="41">
        <f t="shared" si="3"/>
        <v>0.8379068992334185</v>
      </c>
      <c r="I39" s="88"/>
    </row>
    <row r="40" spans="1:9" s="65" customFormat="1" ht="15">
      <c r="A40" s="131"/>
      <c r="B40" s="163" t="s">
        <v>124</v>
      </c>
      <c r="C40" s="122" t="s">
        <v>205</v>
      </c>
      <c r="D40" s="164">
        <v>28</v>
      </c>
      <c r="E40" s="164">
        <v>75</v>
      </c>
      <c r="F40" s="164">
        <v>28</v>
      </c>
      <c r="G40" s="162">
        <f t="shared" si="2"/>
        <v>1</v>
      </c>
      <c r="H40" s="41">
        <f t="shared" si="3"/>
        <v>0.37333333333333335</v>
      </c>
      <c r="I40" s="88"/>
    </row>
    <row r="41" spans="1:9" s="65" customFormat="1" ht="30">
      <c r="A41" s="131"/>
      <c r="B41" s="163" t="s">
        <v>349</v>
      </c>
      <c r="C41" s="122" t="s">
        <v>254</v>
      </c>
      <c r="D41" s="164">
        <v>1183.4</v>
      </c>
      <c r="E41" s="164">
        <v>771</v>
      </c>
      <c r="F41" s="164">
        <v>1167</v>
      </c>
      <c r="G41" s="162">
        <f t="shared" si="2"/>
        <v>0.9861416258238972</v>
      </c>
      <c r="H41" s="41">
        <f t="shared" si="3"/>
        <v>1.5136186770428015</v>
      </c>
      <c r="I41" s="88"/>
    </row>
    <row r="42" spans="1:9" s="65" customFormat="1" ht="15" hidden="1">
      <c r="A42" s="131"/>
      <c r="B42" s="163" t="s">
        <v>348</v>
      </c>
      <c r="C42" s="122" t="s">
        <v>346</v>
      </c>
      <c r="D42" s="164">
        <v>0</v>
      </c>
      <c r="E42" s="164">
        <v>0</v>
      </c>
      <c r="F42" s="164"/>
      <c r="G42" s="162" t="e">
        <f t="shared" si="2"/>
        <v>#DIV/0!</v>
      </c>
      <c r="H42" s="41" t="e">
        <f t="shared" si="3"/>
        <v>#DIV/0!</v>
      </c>
      <c r="I42" s="88"/>
    </row>
    <row r="43" spans="1:9" s="65" customFormat="1" ht="30">
      <c r="A43" s="131"/>
      <c r="B43" s="163" t="s">
        <v>135</v>
      </c>
      <c r="C43" s="122" t="s">
        <v>204</v>
      </c>
      <c r="D43" s="164">
        <v>36.6</v>
      </c>
      <c r="E43" s="164">
        <v>48</v>
      </c>
      <c r="F43" s="164">
        <v>36.6</v>
      </c>
      <c r="G43" s="162">
        <f t="shared" si="2"/>
        <v>1</v>
      </c>
      <c r="H43" s="41">
        <f t="shared" si="3"/>
        <v>0.7625000000000001</v>
      </c>
      <c r="I43" s="88"/>
    </row>
    <row r="44" spans="1:9" s="65" customFormat="1" ht="15">
      <c r="A44" s="131"/>
      <c r="B44" s="224" t="s">
        <v>412</v>
      </c>
      <c r="C44" s="122" t="s">
        <v>209</v>
      </c>
      <c r="D44" s="164">
        <v>139.9</v>
      </c>
      <c r="E44" s="164"/>
      <c r="F44" s="164">
        <v>92</v>
      </c>
      <c r="G44" s="162">
        <f t="shared" si="2"/>
        <v>0.6576125804145818</v>
      </c>
      <c r="H44" s="41"/>
      <c r="I44" s="88"/>
    </row>
    <row r="45" spans="1:8" s="91" customFormat="1" ht="16.5" customHeight="1">
      <c r="A45" s="140" t="s">
        <v>90</v>
      </c>
      <c r="B45" s="151" t="s">
        <v>50</v>
      </c>
      <c r="C45" s="140"/>
      <c r="D45" s="161">
        <f aca="true" t="shared" si="4" ref="D45:F46">D46</f>
        <v>580</v>
      </c>
      <c r="E45" s="161">
        <f t="shared" si="4"/>
        <v>445.6</v>
      </c>
      <c r="F45" s="161">
        <f t="shared" si="4"/>
        <v>520.1</v>
      </c>
      <c r="G45" s="162">
        <f t="shared" si="2"/>
        <v>0.8967241379310346</v>
      </c>
      <c r="H45" s="41">
        <f t="shared" si="3"/>
        <v>1.1671903052064632</v>
      </c>
    </row>
    <row r="46" spans="1:8" s="91" customFormat="1" ht="27" customHeight="1">
      <c r="A46" s="128" t="s">
        <v>195</v>
      </c>
      <c r="B46" s="153" t="s">
        <v>255</v>
      </c>
      <c r="C46" s="32"/>
      <c r="D46" s="154">
        <f t="shared" si="4"/>
        <v>580</v>
      </c>
      <c r="E46" s="154">
        <f t="shared" si="4"/>
        <v>445.6</v>
      </c>
      <c r="F46" s="154">
        <f>F47</f>
        <v>520.1</v>
      </c>
      <c r="G46" s="162">
        <f t="shared" si="2"/>
        <v>0.8967241379310346</v>
      </c>
      <c r="H46" s="41">
        <f t="shared" si="3"/>
        <v>1.1671903052064632</v>
      </c>
    </row>
    <row r="47" spans="1:8" s="65" customFormat="1" ht="30.75" customHeight="1">
      <c r="A47" s="131"/>
      <c r="B47" s="163" t="s">
        <v>257</v>
      </c>
      <c r="C47" s="122" t="s">
        <v>256</v>
      </c>
      <c r="D47" s="164">
        <v>580</v>
      </c>
      <c r="E47" s="164">
        <v>445.6</v>
      </c>
      <c r="F47" s="164">
        <v>520.1</v>
      </c>
      <c r="G47" s="162">
        <f t="shared" si="2"/>
        <v>0.8967241379310346</v>
      </c>
      <c r="H47" s="41">
        <f t="shared" si="3"/>
        <v>1.1671903052064632</v>
      </c>
    </row>
    <row r="48" spans="1:8" s="91" customFormat="1" ht="15.75" customHeight="1">
      <c r="A48" s="140" t="s">
        <v>91</v>
      </c>
      <c r="B48" s="151" t="s">
        <v>52</v>
      </c>
      <c r="C48" s="26"/>
      <c r="D48" s="161">
        <f>D49</f>
        <v>21824.9</v>
      </c>
      <c r="E48" s="161">
        <f>E49</f>
        <v>13850.6</v>
      </c>
      <c r="F48" s="161">
        <f>F49</f>
        <v>19331.5</v>
      </c>
      <c r="G48" s="162">
        <f t="shared" si="2"/>
        <v>0.8857543448079945</v>
      </c>
      <c r="H48" s="41">
        <f t="shared" si="3"/>
        <v>1.3957157090667551</v>
      </c>
    </row>
    <row r="49" spans="1:8" s="91" customFormat="1" ht="34.5" customHeight="1">
      <c r="A49" s="140" t="s">
        <v>148</v>
      </c>
      <c r="B49" s="151" t="s">
        <v>259</v>
      </c>
      <c r="C49" s="26"/>
      <c r="D49" s="161">
        <f>D51+D50</f>
        <v>21824.9</v>
      </c>
      <c r="E49" s="161">
        <f>E51+E50</f>
        <v>13850.6</v>
      </c>
      <c r="F49" s="161">
        <f>F51+F50</f>
        <v>19331.5</v>
      </c>
      <c r="G49" s="162">
        <f t="shared" si="2"/>
        <v>0.8857543448079945</v>
      </c>
      <c r="H49" s="41">
        <f t="shared" si="3"/>
        <v>1.3957157090667551</v>
      </c>
    </row>
    <row r="50" spans="1:8" s="91" customFormat="1" ht="63.75" customHeight="1">
      <c r="A50" s="140" t="s">
        <v>148</v>
      </c>
      <c r="B50" s="160" t="s">
        <v>223</v>
      </c>
      <c r="C50" s="125" t="s">
        <v>224</v>
      </c>
      <c r="D50" s="165">
        <v>7974.3</v>
      </c>
      <c r="E50" s="161"/>
      <c r="F50" s="165">
        <v>5480.9</v>
      </c>
      <c r="G50" s="162">
        <f t="shared" si="2"/>
        <v>0.6873205171613809</v>
      </c>
      <c r="H50" s="41"/>
    </row>
    <row r="51" spans="1:8" s="91" customFormat="1" ht="33.75" customHeight="1">
      <c r="A51" s="128" t="s">
        <v>148</v>
      </c>
      <c r="B51" s="153" t="s">
        <v>263</v>
      </c>
      <c r="C51" s="32" t="s">
        <v>258</v>
      </c>
      <c r="D51" s="154">
        <v>13850.6</v>
      </c>
      <c r="E51" s="154">
        <v>13850.6</v>
      </c>
      <c r="F51" s="154">
        <v>13850.6</v>
      </c>
      <c r="G51" s="162">
        <f t="shared" si="2"/>
        <v>1</v>
      </c>
      <c r="H51" s="41">
        <f t="shared" si="3"/>
        <v>1</v>
      </c>
    </row>
    <row r="52" spans="1:8" s="91" customFormat="1" ht="18.75" customHeight="1">
      <c r="A52" s="140" t="s">
        <v>93</v>
      </c>
      <c r="B52" s="151" t="s">
        <v>53</v>
      </c>
      <c r="C52" s="26"/>
      <c r="D52" s="161">
        <f>D53+D64+D61</f>
        <v>31350.1</v>
      </c>
      <c r="E52" s="161">
        <f>E53+E64+E61</f>
        <v>24410.3</v>
      </c>
      <c r="F52" s="161">
        <f>F53+F64+F61</f>
        <v>10907.8</v>
      </c>
      <c r="G52" s="162">
        <f t="shared" si="2"/>
        <v>0.3479350943059193</v>
      </c>
      <c r="H52" s="41">
        <f t="shared" si="3"/>
        <v>0.4468523533098733</v>
      </c>
    </row>
    <row r="53" spans="1:8" s="91" customFormat="1" ht="18.75" customHeight="1">
      <c r="A53" s="140" t="s">
        <v>94</v>
      </c>
      <c r="B53" s="151" t="s">
        <v>54</v>
      </c>
      <c r="C53" s="26"/>
      <c r="D53" s="154">
        <f>D54+D55+D57+D56+D59+D58+D60</f>
        <v>22588.699999999997</v>
      </c>
      <c r="E53" s="154">
        <f>E54+E55+E57+E56+E59+E58+E60</f>
        <v>23079.6</v>
      </c>
      <c r="F53" s="154">
        <f>F54+F55+F57+F56+F59+F58+F60</f>
        <v>5971.8</v>
      </c>
      <c r="G53" s="162">
        <f t="shared" si="2"/>
        <v>0.26437112361490483</v>
      </c>
      <c r="H53" s="41">
        <f t="shared" si="3"/>
        <v>0.2587479852337129</v>
      </c>
    </row>
    <row r="54" spans="1:8" s="65" customFormat="1" ht="20.25" customHeight="1">
      <c r="A54" s="131"/>
      <c r="B54" s="163" t="s">
        <v>261</v>
      </c>
      <c r="C54" s="122" t="s">
        <v>260</v>
      </c>
      <c r="D54" s="164">
        <v>61.9</v>
      </c>
      <c r="E54" s="164">
        <v>552.8</v>
      </c>
      <c r="F54" s="164">
        <v>35.3</v>
      </c>
      <c r="G54" s="162">
        <f t="shared" si="2"/>
        <v>0.5702746365105008</v>
      </c>
      <c r="H54" s="41">
        <f t="shared" si="3"/>
        <v>0.06385672937771346</v>
      </c>
    </row>
    <row r="55" spans="1:8" s="65" customFormat="1" ht="66" customHeight="1">
      <c r="A55" s="131"/>
      <c r="B55" s="163" t="s">
        <v>399</v>
      </c>
      <c r="C55" s="122" t="s">
        <v>316</v>
      </c>
      <c r="D55" s="164">
        <v>2899.3</v>
      </c>
      <c r="E55" s="164">
        <v>2899.3</v>
      </c>
      <c r="F55" s="164">
        <v>2899.3</v>
      </c>
      <c r="G55" s="162">
        <f t="shared" si="2"/>
        <v>1</v>
      </c>
      <c r="H55" s="41">
        <v>0</v>
      </c>
    </row>
    <row r="56" spans="1:8" s="65" customFormat="1" ht="47.25" customHeight="1">
      <c r="A56" s="131"/>
      <c r="B56" s="163" t="s">
        <v>413</v>
      </c>
      <c r="C56" s="122" t="s">
        <v>338</v>
      </c>
      <c r="D56" s="164">
        <v>17787.2</v>
      </c>
      <c r="E56" s="164">
        <v>17787.2</v>
      </c>
      <c r="F56" s="164">
        <v>1858.6</v>
      </c>
      <c r="G56" s="162">
        <f t="shared" si="2"/>
        <v>0.10449086983898533</v>
      </c>
      <c r="H56" s="41">
        <v>0</v>
      </c>
    </row>
    <row r="57" spans="1:8" s="65" customFormat="1" ht="62.25" customHeight="1">
      <c r="A57" s="131"/>
      <c r="B57" s="163" t="s">
        <v>400</v>
      </c>
      <c r="C57" s="122" t="s">
        <v>317</v>
      </c>
      <c r="D57" s="164">
        <v>904.1</v>
      </c>
      <c r="E57" s="164">
        <v>904.1</v>
      </c>
      <c r="F57" s="164">
        <v>904.1</v>
      </c>
      <c r="G57" s="162">
        <f t="shared" si="2"/>
        <v>1</v>
      </c>
      <c r="H57" s="41">
        <v>0</v>
      </c>
    </row>
    <row r="58" spans="1:8" s="65" customFormat="1" ht="48.75" customHeight="1">
      <c r="A58" s="131"/>
      <c r="B58" s="163" t="s">
        <v>401</v>
      </c>
      <c r="C58" s="122" t="s">
        <v>343</v>
      </c>
      <c r="D58" s="164">
        <v>904.1</v>
      </c>
      <c r="E58" s="164">
        <v>904.1</v>
      </c>
      <c r="F58" s="164">
        <v>271.2</v>
      </c>
      <c r="G58" s="162"/>
      <c r="H58" s="41"/>
    </row>
    <row r="59" spans="1:8" s="65" customFormat="1" ht="57.75" customHeight="1">
      <c r="A59" s="131"/>
      <c r="B59" s="163" t="s">
        <v>403</v>
      </c>
      <c r="C59" s="122" t="s">
        <v>339</v>
      </c>
      <c r="D59" s="164">
        <v>24.1</v>
      </c>
      <c r="E59" s="164">
        <v>24.1</v>
      </c>
      <c r="F59" s="164">
        <v>2.5</v>
      </c>
      <c r="G59" s="162">
        <f t="shared" si="2"/>
        <v>0.10373443983402489</v>
      </c>
      <c r="H59" s="41">
        <v>0</v>
      </c>
    </row>
    <row r="60" spans="1:8" s="65" customFormat="1" ht="62.25" customHeight="1">
      <c r="A60" s="131"/>
      <c r="B60" s="163" t="s">
        <v>402</v>
      </c>
      <c r="C60" s="122" t="s">
        <v>344</v>
      </c>
      <c r="D60" s="164">
        <v>8</v>
      </c>
      <c r="E60" s="164">
        <v>8</v>
      </c>
      <c r="F60" s="164">
        <v>0.8</v>
      </c>
      <c r="G60" s="162">
        <f t="shared" si="2"/>
        <v>0.1</v>
      </c>
      <c r="H60" s="41"/>
    </row>
    <row r="61" spans="1:8" s="65" customFormat="1" ht="12.75" customHeight="1">
      <c r="A61" s="166" t="s">
        <v>95</v>
      </c>
      <c r="B61" s="167" t="s">
        <v>340</v>
      </c>
      <c r="C61" s="139"/>
      <c r="D61" s="168">
        <f>D62+D63</f>
        <v>926.7</v>
      </c>
      <c r="E61" s="168">
        <f>E62+E63</f>
        <v>976.7</v>
      </c>
      <c r="F61" s="168">
        <f>F62+F63</f>
        <v>414</v>
      </c>
      <c r="G61" s="162">
        <f t="shared" si="2"/>
        <v>0.44674651990935577</v>
      </c>
      <c r="H61" s="41">
        <v>0</v>
      </c>
    </row>
    <row r="62" spans="1:8" s="65" customFormat="1" ht="20.25" customHeight="1">
      <c r="A62" s="131"/>
      <c r="B62" s="163" t="s">
        <v>341</v>
      </c>
      <c r="C62" s="122" t="s">
        <v>254</v>
      </c>
      <c r="D62" s="164">
        <v>926.7</v>
      </c>
      <c r="E62" s="164">
        <v>976.7</v>
      </c>
      <c r="F62" s="164">
        <v>414</v>
      </c>
      <c r="G62" s="162">
        <f t="shared" si="2"/>
        <v>0.44674651990935577</v>
      </c>
      <c r="H62" s="41">
        <v>0</v>
      </c>
    </row>
    <row r="63" spans="1:8" s="65" customFormat="1" ht="20.25" customHeight="1" hidden="1">
      <c r="A63" s="131"/>
      <c r="B63" s="163" t="s">
        <v>405</v>
      </c>
      <c r="C63" s="122" t="s">
        <v>404</v>
      </c>
      <c r="D63" s="164">
        <v>0</v>
      </c>
      <c r="E63" s="164"/>
      <c r="F63" s="164">
        <v>0</v>
      </c>
      <c r="G63" s="162" t="e">
        <f t="shared" si="2"/>
        <v>#DIV/0!</v>
      </c>
      <c r="H63" s="41"/>
    </row>
    <row r="64" spans="1:8" s="65" customFormat="1" ht="17.25" customHeight="1">
      <c r="A64" s="140" t="s">
        <v>57</v>
      </c>
      <c r="B64" s="151" t="s">
        <v>8</v>
      </c>
      <c r="C64" s="26"/>
      <c r="D64" s="161">
        <f>D65+D66+D67+D68+D69+D70</f>
        <v>7834.700000000001</v>
      </c>
      <c r="E64" s="161">
        <f>E65+E66+E67+E68+E69+E70</f>
        <v>354</v>
      </c>
      <c r="F64" s="161">
        <f>F65+F66+F67+F68+F69+F70</f>
        <v>4522</v>
      </c>
      <c r="G64" s="162">
        <f t="shared" si="2"/>
        <v>0.5771758969711667</v>
      </c>
      <c r="H64" s="41">
        <f t="shared" si="3"/>
        <v>12.774011299435028</v>
      </c>
    </row>
    <row r="65" spans="1:8" s="65" customFormat="1" ht="21.75" customHeight="1">
      <c r="A65" s="131"/>
      <c r="B65" s="163" t="s">
        <v>231</v>
      </c>
      <c r="C65" s="122" t="s">
        <v>268</v>
      </c>
      <c r="D65" s="164">
        <v>3071.9</v>
      </c>
      <c r="E65" s="164">
        <v>288</v>
      </c>
      <c r="F65" s="164">
        <v>2069.9</v>
      </c>
      <c r="G65" s="162">
        <f t="shared" si="2"/>
        <v>0.6738175070803086</v>
      </c>
      <c r="H65" s="41">
        <f t="shared" si="3"/>
        <v>7.187152777777778</v>
      </c>
    </row>
    <row r="66" spans="1:8" s="65" customFormat="1" ht="21.75" customHeight="1">
      <c r="A66" s="131"/>
      <c r="B66" s="163" t="s">
        <v>233</v>
      </c>
      <c r="C66" s="122" t="s">
        <v>9</v>
      </c>
      <c r="D66" s="164">
        <v>3698.3</v>
      </c>
      <c r="E66" s="164">
        <v>10</v>
      </c>
      <c r="F66" s="164">
        <v>1698.1</v>
      </c>
      <c r="G66" s="162">
        <f t="shared" si="2"/>
        <v>0.45915690993159014</v>
      </c>
      <c r="H66" s="41">
        <f t="shared" si="3"/>
        <v>169.81</v>
      </c>
    </row>
    <row r="67" spans="1:8" s="65" customFormat="1" ht="21.75" customHeight="1">
      <c r="A67" s="131"/>
      <c r="B67" s="163" t="s">
        <v>11</v>
      </c>
      <c r="C67" s="122" t="s">
        <v>10</v>
      </c>
      <c r="D67" s="164">
        <v>56</v>
      </c>
      <c r="E67" s="164">
        <v>56</v>
      </c>
      <c r="F67" s="164">
        <v>56</v>
      </c>
      <c r="G67" s="162">
        <f t="shared" si="2"/>
        <v>1</v>
      </c>
      <c r="H67" s="41">
        <f t="shared" si="3"/>
        <v>1</v>
      </c>
    </row>
    <row r="68" spans="1:8" s="65" customFormat="1" ht="21.75" customHeight="1">
      <c r="A68" s="131"/>
      <c r="B68" s="163" t="s">
        <v>372</v>
      </c>
      <c r="C68" s="122" t="s">
        <v>366</v>
      </c>
      <c r="D68" s="164">
        <v>560.5</v>
      </c>
      <c r="E68" s="164"/>
      <c r="F68" s="164">
        <v>250</v>
      </c>
      <c r="G68" s="162">
        <f t="shared" si="2"/>
        <v>0.44603033006244425</v>
      </c>
      <c r="H68" s="41"/>
    </row>
    <row r="69" spans="1:8" s="65" customFormat="1" ht="21.75" customHeight="1">
      <c r="A69" s="131"/>
      <c r="B69" s="163" t="s">
        <v>375</v>
      </c>
      <c r="C69" s="122" t="s">
        <v>369</v>
      </c>
      <c r="D69" s="164">
        <v>423</v>
      </c>
      <c r="E69" s="164"/>
      <c r="F69" s="164">
        <v>423</v>
      </c>
      <c r="G69" s="162">
        <f t="shared" si="2"/>
        <v>1</v>
      </c>
      <c r="H69" s="41"/>
    </row>
    <row r="70" spans="1:8" s="65" customFormat="1" ht="30" customHeight="1">
      <c r="A70" s="131"/>
      <c r="B70" s="163" t="s">
        <v>376</v>
      </c>
      <c r="C70" s="122" t="s">
        <v>370</v>
      </c>
      <c r="D70" s="164">
        <v>25</v>
      </c>
      <c r="E70" s="164"/>
      <c r="F70" s="164">
        <v>25</v>
      </c>
      <c r="G70" s="162">
        <f t="shared" si="2"/>
        <v>1</v>
      </c>
      <c r="H70" s="41"/>
    </row>
    <row r="71" spans="1:8" s="65" customFormat="1" ht="13.5" customHeight="1">
      <c r="A71" s="169" t="s">
        <v>59</v>
      </c>
      <c r="B71" s="170" t="s">
        <v>60</v>
      </c>
      <c r="C71" s="171"/>
      <c r="D71" s="172">
        <f>D72</f>
        <v>1296.9</v>
      </c>
      <c r="E71" s="172">
        <f>E72</f>
        <v>0</v>
      </c>
      <c r="F71" s="172">
        <f>F72</f>
        <v>601.5</v>
      </c>
      <c r="G71" s="162">
        <f t="shared" si="2"/>
        <v>0.46379828822576913</v>
      </c>
      <c r="H71" s="41"/>
    </row>
    <row r="72" spans="1:8" s="65" customFormat="1" ht="20.25" customHeight="1">
      <c r="A72" s="131" t="s">
        <v>63</v>
      </c>
      <c r="B72" s="163" t="s">
        <v>186</v>
      </c>
      <c r="C72" s="122"/>
      <c r="D72" s="164">
        <v>1296.9</v>
      </c>
      <c r="E72" s="164"/>
      <c r="F72" s="164">
        <v>601.5</v>
      </c>
      <c r="G72" s="162">
        <f t="shared" si="2"/>
        <v>0.46379828822576913</v>
      </c>
      <c r="H72" s="41"/>
    </row>
    <row r="73" spans="1:8" s="91" customFormat="1" ht="20.25" customHeight="1">
      <c r="A73" s="140">
        <v>1000</v>
      </c>
      <c r="B73" s="151" t="s">
        <v>75</v>
      </c>
      <c r="C73" s="26"/>
      <c r="D73" s="161">
        <f>D74</f>
        <v>376.7</v>
      </c>
      <c r="E73" s="161">
        <f>E74</f>
        <v>308.8</v>
      </c>
      <c r="F73" s="161">
        <f>F74</f>
        <v>376.6</v>
      </c>
      <c r="G73" s="162">
        <f t="shared" si="2"/>
        <v>0.9997345367666579</v>
      </c>
      <c r="H73" s="41">
        <f t="shared" si="3"/>
        <v>1.219559585492228</v>
      </c>
    </row>
    <row r="74" spans="1:8" s="91" customFormat="1" ht="20.25" customHeight="1">
      <c r="A74" s="128">
        <v>1001</v>
      </c>
      <c r="B74" s="153" t="s">
        <v>237</v>
      </c>
      <c r="C74" s="32" t="s">
        <v>76</v>
      </c>
      <c r="D74" s="154">
        <v>376.7</v>
      </c>
      <c r="E74" s="154">
        <v>308.8</v>
      </c>
      <c r="F74" s="154">
        <v>376.6</v>
      </c>
      <c r="G74" s="162">
        <f t="shared" si="2"/>
        <v>0.9997345367666579</v>
      </c>
      <c r="H74" s="41">
        <f t="shared" si="3"/>
        <v>1.219559585492228</v>
      </c>
    </row>
    <row r="75" spans="1:8" s="91" customFormat="1" ht="19.5" customHeight="1">
      <c r="A75" s="166" t="s">
        <v>80</v>
      </c>
      <c r="B75" s="167" t="s">
        <v>163</v>
      </c>
      <c r="C75" s="139"/>
      <c r="D75" s="168">
        <f>D76+D77</f>
        <v>5608.900000000001</v>
      </c>
      <c r="E75" s="168">
        <f>E76+E77</f>
        <v>0</v>
      </c>
      <c r="F75" s="168">
        <f>F76+F77</f>
        <v>4008.8</v>
      </c>
      <c r="G75" s="162">
        <f t="shared" si="2"/>
        <v>0.7147212465902405</v>
      </c>
      <c r="H75" s="41"/>
    </row>
    <row r="76" spans="1:8" s="91" customFormat="1" ht="17.25" customHeight="1">
      <c r="A76" s="128" t="s">
        <v>81</v>
      </c>
      <c r="B76" s="153" t="s">
        <v>406</v>
      </c>
      <c r="C76" s="32"/>
      <c r="D76" s="154">
        <v>5492.3</v>
      </c>
      <c r="E76" s="154"/>
      <c r="F76" s="154">
        <v>3978.8</v>
      </c>
      <c r="G76" s="162">
        <f t="shared" si="2"/>
        <v>0.7244323871602061</v>
      </c>
      <c r="H76" s="41"/>
    </row>
    <row r="77" spans="1:8" s="91" customFormat="1" ht="45" customHeight="1">
      <c r="A77" s="128" t="s">
        <v>165</v>
      </c>
      <c r="B77" s="153" t="s">
        <v>407</v>
      </c>
      <c r="C77" s="32" t="s">
        <v>408</v>
      </c>
      <c r="D77" s="154">
        <v>116.6</v>
      </c>
      <c r="E77" s="154"/>
      <c r="F77" s="154">
        <v>30</v>
      </c>
      <c r="G77" s="162">
        <f t="shared" si="2"/>
        <v>0.25728987993138935</v>
      </c>
      <c r="H77" s="41"/>
    </row>
    <row r="78" spans="1:8" s="91" customFormat="1" ht="20.25" customHeight="1">
      <c r="A78" s="140" t="s">
        <v>167</v>
      </c>
      <c r="B78" s="151" t="s">
        <v>168</v>
      </c>
      <c r="C78" s="26"/>
      <c r="D78" s="161">
        <f>D79</f>
        <v>106.9</v>
      </c>
      <c r="E78" s="161">
        <f>E79</f>
        <v>81.9</v>
      </c>
      <c r="F78" s="161">
        <f>F79</f>
        <v>94</v>
      </c>
      <c r="G78" s="162">
        <f t="shared" si="2"/>
        <v>0.8793264733395696</v>
      </c>
      <c r="H78" s="41">
        <f t="shared" si="3"/>
        <v>1.1477411477411477</v>
      </c>
    </row>
    <row r="79" spans="1:8" s="91" customFormat="1" ht="18.75" customHeight="1">
      <c r="A79" s="128" t="s">
        <v>169</v>
      </c>
      <c r="B79" s="153" t="s">
        <v>170</v>
      </c>
      <c r="C79" s="32" t="s">
        <v>169</v>
      </c>
      <c r="D79" s="154">
        <v>106.9</v>
      </c>
      <c r="E79" s="154">
        <v>81.9</v>
      </c>
      <c r="F79" s="154">
        <v>94</v>
      </c>
      <c r="G79" s="162">
        <f t="shared" si="2"/>
        <v>0.8793264733395696</v>
      </c>
      <c r="H79" s="41">
        <f t="shared" si="3"/>
        <v>1.1477411477411477</v>
      </c>
    </row>
    <row r="80" spans="1:8" s="91" customFormat="1" ht="18.75" customHeight="1">
      <c r="A80" s="140"/>
      <c r="B80" s="151" t="s">
        <v>115</v>
      </c>
      <c r="C80" s="26"/>
      <c r="D80" s="161">
        <f>D81+D82+D83</f>
        <v>55015</v>
      </c>
      <c r="E80" s="161">
        <f>E81+E82+E83</f>
        <v>63815.6</v>
      </c>
      <c r="F80" s="161">
        <f>F81+F82+F83</f>
        <v>55015</v>
      </c>
      <c r="G80" s="162">
        <f t="shared" si="2"/>
        <v>1</v>
      </c>
      <c r="H80" s="41">
        <f t="shared" si="3"/>
        <v>0.8620932812666495</v>
      </c>
    </row>
    <row r="81" spans="1:8" s="65" customFormat="1" ht="30" customHeight="1">
      <c r="A81" s="131"/>
      <c r="B81" s="163" t="s">
        <v>116</v>
      </c>
      <c r="C81" s="122" t="s">
        <v>262</v>
      </c>
      <c r="D81" s="164">
        <v>36140</v>
      </c>
      <c r="E81" s="164">
        <v>44940.6</v>
      </c>
      <c r="F81" s="164">
        <v>36140</v>
      </c>
      <c r="G81" s="162">
        <f t="shared" si="2"/>
        <v>1</v>
      </c>
      <c r="H81" s="41">
        <f t="shared" si="3"/>
        <v>0.8041726189681491</v>
      </c>
    </row>
    <row r="82" spans="1:8" s="65" customFormat="1" ht="142.5" customHeight="1">
      <c r="A82" s="131"/>
      <c r="B82" s="173" t="s">
        <v>12</v>
      </c>
      <c r="C82" s="122" t="s">
        <v>218</v>
      </c>
      <c r="D82" s="164">
        <v>5800</v>
      </c>
      <c r="E82" s="164">
        <v>5800</v>
      </c>
      <c r="F82" s="164">
        <v>5800</v>
      </c>
      <c r="G82" s="162">
        <f t="shared" si="2"/>
        <v>1</v>
      </c>
      <c r="H82" s="41">
        <f t="shared" si="3"/>
        <v>1</v>
      </c>
    </row>
    <row r="83" spans="1:8" s="65" customFormat="1" ht="110.25" customHeight="1">
      <c r="A83" s="131"/>
      <c r="B83" s="173" t="s">
        <v>409</v>
      </c>
      <c r="C83" s="122" t="s">
        <v>220</v>
      </c>
      <c r="D83" s="164">
        <v>13075</v>
      </c>
      <c r="E83" s="164">
        <v>13075</v>
      </c>
      <c r="F83" s="164">
        <v>13075</v>
      </c>
      <c r="G83" s="162">
        <f t="shared" si="2"/>
        <v>1</v>
      </c>
      <c r="H83" s="41">
        <f t="shared" si="3"/>
        <v>1</v>
      </c>
    </row>
    <row r="84" spans="1:8" s="91" customFormat="1" ht="17.25" customHeight="1">
      <c r="A84" s="128"/>
      <c r="B84" s="167" t="s">
        <v>83</v>
      </c>
      <c r="C84" s="139"/>
      <c r="D84" s="168">
        <f>D33+D45+D48+D52+D73+D78+D80+D71+D75</f>
        <v>121578.19999999998</v>
      </c>
      <c r="E84" s="168">
        <f>E33+E45+E48+E52+E73+E78+E80+E71+E75</f>
        <v>108081.1</v>
      </c>
      <c r="F84" s="168">
        <f>F33+F45+F48+F52+F73+F78+F80+F71+F75</f>
        <v>96044.2</v>
      </c>
      <c r="G84" s="162">
        <f t="shared" si="2"/>
        <v>0.789978795540648</v>
      </c>
      <c r="H84" s="41">
        <f t="shared" si="3"/>
        <v>0.8886308522026515</v>
      </c>
    </row>
    <row r="85" spans="1:8" s="91" customFormat="1" ht="15">
      <c r="A85" s="174"/>
      <c r="B85" s="153" t="s">
        <v>98</v>
      </c>
      <c r="C85" s="32"/>
      <c r="D85" s="175">
        <f>D80</f>
        <v>55015</v>
      </c>
      <c r="E85" s="175">
        <f>E80</f>
        <v>63815.6</v>
      </c>
      <c r="F85" s="175">
        <f>F80</f>
        <v>55015</v>
      </c>
      <c r="G85" s="162">
        <f t="shared" si="2"/>
        <v>1</v>
      </c>
      <c r="H85" s="41">
        <f t="shared" si="3"/>
        <v>0.8620932812666495</v>
      </c>
    </row>
    <row r="86" spans="1:7" s="91" customFormat="1" ht="9" customHeight="1">
      <c r="A86" s="176"/>
      <c r="B86" s="177"/>
      <c r="C86" s="146"/>
      <c r="D86" s="178"/>
      <c r="E86" s="178"/>
      <c r="F86" s="178"/>
      <c r="G86" s="178"/>
    </row>
    <row r="87" spans="1:7" s="91" customFormat="1" ht="14.25" hidden="1">
      <c r="A87" s="176"/>
      <c r="B87" s="177"/>
      <c r="C87" s="146"/>
      <c r="D87" s="178"/>
      <c r="E87" s="178"/>
      <c r="F87" s="178"/>
      <c r="G87" s="178"/>
    </row>
    <row r="88" spans="2:8" ht="15">
      <c r="B88" s="117" t="s">
        <v>108</v>
      </c>
      <c r="C88" s="12"/>
      <c r="G88" s="178">
        <f>H88</f>
        <v>2054.6</v>
      </c>
      <c r="H88" s="3">
        <v>2054.6</v>
      </c>
    </row>
    <row r="89" spans="2:3" ht="7.5" customHeight="1">
      <c r="B89" s="117"/>
      <c r="C89" s="12"/>
    </row>
    <row r="90" spans="2:3" ht="15">
      <c r="B90" s="117" t="s">
        <v>99</v>
      </c>
      <c r="C90" s="12"/>
    </row>
    <row r="91" spans="2:3" ht="15">
      <c r="B91" s="117" t="s">
        <v>100</v>
      </c>
      <c r="C91" s="12"/>
    </row>
    <row r="92" spans="2:3" ht="6" customHeight="1">
      <c r="B92" s="117"/>
      <c r="C92" s="12"/>
    </row>
    <row r="93" spans="2:3" ht="15">
      <c r="B93" s="117" t="s">
        <v>101</v>
      </c>
      <c r="C93" s="12"/>
    </row>
    <row r="94" spans="2:3" ht="15">
      <c r="B94" s="117" t="s">
        <v>102</v>
      </c>
      <c r="C94" s="12"/>
    </row>
    <row r="95" spans="2:3" ht="8.25" customHeight="1">
      <c r="B95" s="117"/>
      <c r="C95" s="12"/>
    </row>
    <row r="96" spans="2:3" ht="15">
      <c r="B96" s="117" t="s">
        <v>103</v>
      </c>
      <c r="C96" s="12"/>
    </row>
    <row r="97" spans="2:3" ht="15">
      <c r="B97" s="117" t="s">
        <v>104</v>
      </c>
      <c r="C97" s="12"/>
    </row>
    <row r="98" spans="2:3" ht="1.5" customHeight="1">
      <c r="B98" s="117"/>
      <c r="C98" s="12"/>
    </row>
    <row r="99" spans="2:3" ht="15">
      <c r="B99" s="117" t="s">
        <v>105</v>
      </c>
      <c r="C99" s="12"/>
    </row>
    <row r="100" spans="2:3" ht="15">
      <c r="B100" s="117" t="s">
        <v>106</v>
      </c>
      <c r="C100" s="12"/>
    </row>
    <row r="101" spans="2:3" ht="5.25" customHeight="1">
      <c r="B101" s="117"/>
      <c r="C101" s="12"/>
    </row>
    <row r="102" spans="2:3" ht="5.25" customHeight="1">
      <c r="B102" s="117"/>
      <c r="C102" s="12"/>
    </row>
    <row r="103" spans="2:8" ht="15">
      <c r="B103" s="117" t="s">
        <v>107</v>
      </c>
      <c r="C103" s="12"/>
      <c r="G103" s="179">
        <f>H103</f>
        <v>4446.170000000013</v>
      </c>
      <c r="H103" s="2">
        <f>F28+H88-F84</f>
        <v>4446.170000000013</v>
      </c>
    </row>
    <row r="105" ht="1.5" customHeight="1"/>
    <row r="106" spans="2:3" ht="15">
      <c r="B106" s="117" t="s">
        <v>109</v>
      </c>
      <c r="C106" s="12"/>
    </row>
    <row r="107" spans="2:3" ht="15">
      <c r="B107" s="117" t="s">
        <v>110</v>
      </c>
      <c r="C107" s="12"/>
    </row>
    <row r="108" spans="2:3" ht="15">
      <c r="B108" s="117" t="s">
        <v>111</v>
      </c>
      <c r="C108" s="12"/>
    </row>
  </sheetData>
  <sheetProtection/>
  <mergeCells count="16">
    <mergeCell ref="A1:H1"/>
    <mergeCell ref="G2:G3"/>
    <mergeCell ref="G31:G32"/>
    <mergeCell ref="A30:H30"/>
    <mergeCell ref="F31:F32"/>
    <mergeCell ref="H2:H3"/>
    <mergeCell ref="B2:B3"/>
    <mergeCell ref="D2:D3"/>
    <mergeCell ref="E2:E3"/>
    <mergeCell ref="F2:F3"/>
    <mergeCell ref="A31:A32"/>
    <mergeCell ref="B31:B32"/>
    <mergeCell ref="D31:D32"/>
    <mergeCell ref="H31:H32"/>
    <mergeCell ref="E31:E32"/>
    <mergeCell ref="C31:C32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2"/>
  <sheetViews>
    <sheetView zoomScalePageLayoutView="0" workbookViewId="0" topLeftCell="A5">
      <selection activeCell="A5" sqref="A1:G16384"/>
    </sheetView>
  </sheetViews>
  <sheetFormatPr defaultColWidth="9.140625" defaultRowHeight="12.75"/>
  <cols>
    <col min="1" max="1" width="6.7109375" style="145" customWidth="1"/>
    <col min="2" max="2" width="43.140625" style="145" customWidth="1"/>
    <col min="3" max="3" width="18.8515625" style="146" hidden="1" customWidth="1"/>
    <col min="4" max="4" width="11.7109375" style="145" customWidth="1"/>
    <col min="5" max="5" width="11.28125" style="145" hidden="1" customWidth="1"/>
    <col min="6" max="7" width="11.140625" style="145" customWidth="1"/>
    <col min="8" max="8" width="9.28125" style="3" hidden="1" customWidth="1"/>
    <col min="9" max="9" width="12.57421875" style="3" customWidth="1"/>
    <col min="10" max="10" width="10.8515625" style="3" customWidth="1"/>
    <col min="11" max="11" width="11.28125" style="3" customWidth="1"/>
    <col min="12" max="16384" width="9.140625" style="3" customWidth="1"/>
  </cols>
  <sheetData>
    <row r="1" spans="1:8" s="13" customFormat="1" ht="57" customHeight="1">
      <c r="A1" s="241" t="s">
        <v>417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118"/>
      <c r="B2" s="255" t="s">
        <v>15</v>
      </c>
      <c r="C2" s="66"/>
      <c r="D2" s="257" t="s">
        <v>16</v>
      </c>
      <c r="E2" s="238" t="s">
        <v>357</v>
      </c>
      <c r="F2" s="257" t="s">
        <v>17</v>
      </c>
      <c r="G2" s="257" t="s">
        <v>18</v>
      </c>
      <c r="H2" s="238" t="s">
        <v>358</v>
      </c>
    </row>
    <row r="3" spans="1:8" ht="23.25" customHeight="1">
      <c r="A3" s="118"/>
      <c r="B3" s="256"/>
      <c r="C3" s="67"/>
      <c r="D3" s="257"/>
      <c r="E3" s="239"/>
      <c r="F3" s="257"/>
      <c r="G3" s="257"/>
      <c r="H3" s="239"/>
    </row>
    <row r="4" spans="1:8" ht="15">
      <c r="A4" s="118"/>
      <c r="B4" s="17" t="s">
        <v>97</v>
      </c>
      <c r="C4" s="32"/>
      <c r="D4" s="18">
        <f>D5+D6+D7+D8+D9+D10+D11+D12+D13+D14+D15+D16+D17+D18+D19</f>
        <v>2734</v>
      </c>
      <c r="E4" s="18">
        <f>E5+E6+E7+E8+E9+E10+E11+E12+E13+E14+E15+E16+E17+E18+E19</f>
        <v>1566</v>
      </c>
      <c r="F4" s="18">
        <f>F5+F6+F7+F8+F9+F10+F11+F12+F13+F14+F15+F16+F17+F18+F19</f>
        <v>2332.6000000000004</v>
      </c>
      <c r="G4" s="40">
        <f>F4/D4</f>
        <v>0.8531821506949526</v>
      </c>
      <c r="H4" s="40">
        <f>F4/E4</f>
        <v>1.489527458492976</v>
      </c>
    </row>
    <row r="5" spans="1:8" ht="15">
      <c r="A5" s="118"/>
      <c r="B5" s="17" t="s">
        <v>19</v>
      </c>
      <c r="C5" s="32"/>
      <c r="D5" s="18">
        <v>530</v>
      </c>
      <c r="E5" s="18">
        <v>319</v>
      </c>
      <c r="F5" s="18">
        <v>412.3</v>
      </c>
      <c r="G5" s="40">
        <f aca="true" t="shared" si="0" ref="G5:G28">F5/D5</f>
        <v>0.7779245283018869</v>
      </c>
      <c r="H5" s="40">
        <f aca="true" t="shared" si="1" ref="H5:H28">F5/E5</f>
        <v>1.2924764890282132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40">
        <v>0</v>
      </c>
      <c r="H6" s="40">
        <v>0</v>
      </c>
    </row>
    <row r="7" spans="1:8" ht="15">
      <c r="A7" s="118"/>
      <c r="B7" s="17" t="s">
        <v>21</v>
      </c>
      <c r="C7" s="32"/>
      <c r="D7" s="18">
        <v>427</v>
      </c>
      <c r="E7" s="18">
        <v>220</v>
      </c>
      <c r="F7" s="18">
        <v>226.2</v>
      </c>
      <c r="G7" s="40">
        <f t="shared" si="0"/>
        <v>0.5297423887587822</v>
      </c>
      <c r="H7" s="40">
        <f t="shared" si="1"/>
        <v>1.028181818181818</v>
      </c>
    </row>
    <row r="8" spans="1:8" ht="15">
      <c r="A8" s="118"/>
      <c r="B8" s="17" t="s">
        <v>22</v>
      </c>
      <c r="C8" s="32"/>
      <c r="D8" s="18">
        <v>180</v>
      </c>
      <c r="E8" s="18">
        <v>90</v>
      </c>
      <c r="F8" s="18">
        <v>187.1</v>
      </c>
      <c r="G8" s="40">
        <f t="shared" si="0"/>
        <v>1.0394444444444444</v>
      </c>
      <c r="H8" s="40">
        <f t="shared" si="1"/>
        <v>2.078888888888889</v>
      </c>
    </row>
    <row r="9" spans="1:8" ht="15">
      <c r="A9" s="118"/>
      <c r="B9" s="17" t="s">
        <v>23</v>
      </c>
      <c r="C9" s="32"/>
      <c r="D9" s="18">
        <v>1404</v>
      </c>
      <c r="E9" s="18">
        <v>760</v>
      </c>
      <c r="F9" s="18">
        <v>1429.7</v>
      </c>
      <c r="G9" s="40">
        <f t="shared" si="0"/>
        <v>1.0183048433048434</v>
      </c>
      <c r="H9" s="40">
        <f t="shared" si="1"/>
        <v>1.881184210526316</v>
      </c>
    </row>
    <row r="10" spans="1:8" ht="15">
      <c r="A10" s="118"/>
      <c r="B10" s="17" t="s">
        <v>122</v>
      </c>
      <c r="C10" s="32"/>
      <c r="D10" s="18">
        <v>13</v>
      </c>
      <c r="E10" s="18">
        <v>11</v>
      </c>
      <c r="F10" s="18">
        <v>32.3</v>
      </c>
      <c r="G10" s="40">
        <f t="shared" si="0"/>
        <v>2.4846153846153842</v>
      </c>
      <c r="H10" s="40">
        <f t="shared" si="1"/>
        <v>2.936363636363636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40">
        <v>0</v>
      </c>
      <c r="H11" s="40">
        <v>0</v>
      </c>
    </row>
    <row r="12" spans="1:8" ht="15">
      <c r="A12" s="118"/>
      <c r="B12" s="17" t="s">
        <v>25</v>
      </c>
      <c r="C12" s="32"/>
      <c r="D12" s="18">
        <v>50</v>
      </c>
      <c r="E12" s="18">
        <v>36</v>
      </c>
      <c r="F12" s="18">
        <v>42.6</v>
      </c>
      <c r="G12" s="40">
        <f t="shared" si="0"/>
        <v>0.852</v>
      </c>
      <c r="H12" s="40">
        <f t="shared" si="1"/>
        <v>1.1833333333333333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40">
        <v>0</v>
      </c>
      <c r="H13" s="40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40">
        <v>0</v>
      </c>
      <c r="H14" s="40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40">
        <v>0</v>
      </c>
      <c r="H15" s="40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40">
        <v>0</v>
      </c>
      <c r="H16" s="40">
        <v>0</v>
      </c>
    </row>
    <row r="17" spans="1:8" ht="15">
      <c r="A17" s="118"/>
      <c r="B17" s="17" t="s">
        <v>32</v>
      </c>
      <c r="C17" s="32"/>
      <c r="D17" s="18">
        <v>130</v>
      </c>
      <c r="E17" s="18">
        <v>130</v>
      </c>
      <c r="F17" s="18">
        <v>2.4</v>
      </c>
      <c r="G17" s="40">
        <v>0</v>
      </c>
      <c r="H17" s="40">
        <v>0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40">
        <v>0</v>
      </c>
      <c r="H18" s="40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40">
        <v>0</v>
      </c>
      <c r="H19" s="40">
        <v>0</v>
      </c>
    </row>
    <row r="20" spans="1:8" ht="28.5">
      <c r="A20" s="118"/>
      <c r="B20" s="96" t="s">
        <v>96</v>
      </c>
      <c r="C20" s="26"/>
      <c r="D20" s="18">
        <f>D21+D22+D23+D25+D26</f>
        <v>1330.3000000000002</v>
      </c>
      <c r="E20" s="18">
        <f>E21+E22+E23+E25+E26</f>
        <v>1005</v>
      </c>
      <c r="F20" s="18">
        <f>F21+F24+F23+F25+F26</f>
        <v>552.8</v>
      </c>
      <c r="G20" s="40">
        <f t="shared" si="0"/>
        <v>0.4155453657069833</v>
      </c>
      <c r="H20" s="40">
        <f t="shared" si="1"/>
        <v>0.5500497512437811</v>
      </c>
    </row>
    <row r="21" spans="1:8" ht="15">
      <c r="A21" s="118"/>
      <c r="B21" s="17" t="s">
        <v>37</v>
      </c>
      <c r="C21" s="32"/>
      <c r="D21" s="18">
        <v>1188.4</v>
      </c>
      <c r="E21" s="18">
        <v>863.1</v>
      </c>
      <c r="F21" s="18">
        <v>310.9</v>
      </c>
      <c r="G21" s="40">
        <f t="shared" si="0"/>
        <v>0.26161225176708175</v>
      </c>
      <c r="H21" s="40">
        <f t="shared" si="1"/>
        <v>0.36021318503070326</v>
      </c>
    </row>
    <row r="22" spans="1:8" ht="15" hidden="1">
      <c r="A22" s="118"/>
      <c r="B22" s="17" t="s">
        <v>82</v>
      </c>
      <c r="C22" s="32"/>
      <c r="D22" s="18">
        <v>0</v>
      </c>
      <c r="E22" s="18">
        <v>0</v>
      </c>
      <c r="F22" s="18">
        <v>0</v>
      </c>
      <c r="G22" s="40">
        <v>0</v>
      </c>
      <c r="H22" s="40">
        <v>0</v>
      </c>
    </row>
    <row r="23" spans="1:8" ht="15">
      <c r="A23" s="118"/>
      <c r="B23" s="17" t="s">
        <v>117</v>
      </c>
      <c r="C23" s="32"/>
      <c r="D23" s="18">
        <v>141.9</v>
      </c>
      <c r="E23" s="18">
        <v>141.9</v>
      </c>
      <c r="F23" s="18">
        <v>141.9</v>
      </c>
      <c r="G23" s="40">
        <f t="shared" si="0"/>
        <v>1</v>
      </c>
      <c r="H23" s="40">
        <f t="shared" si="1"/>
        <v>1</v>
      </c>
    </row>
    <row r="24" spans="1:8" ht="15">
      <c r="A24" s="118"/>
      <c r="B24" s="17" t="s">
        <v>82</v>
      </c>
      <c r="C24" s="32"/>
      <c r="D24" s="18">
        <v>100</v>
      </c>
      <c r="E24" s="18">
        <v>100</v>
      </c>
      <c r="F24" s="18">
        <v>100</v>
      </c>
      <c r="G24" s="40">
        <f t="shared" si="0"/>
        <v>1</v>
      </c>
      <c r="H24" s="40">
        <f t="shared" si="1"/>
        <v>1</v>
      </c>
    </row>
    <row r="25" spans="1:8" ht="30">
      <c r="A25" s="118"/>
      <c r="B25" s="17" t="s">
        <v>40</v>
      </c>
      <c r="C25" s="32"/>
      <c r="D25" s="18">
        <v>0</v>
      </c>
      <c r="E25" s="18"/>
      <c r="F25" s="18">
        <v>0</v>
      </c>
      <c r="G25" s="40">
        <v>0</v>
      </c>
      <c r="H25" s="40">
        <v>0</v>
      </c>
    </row>
    <row r="26" spans="1:8" ht="30.75" thickBot="1">
      <c r="A26" s="118"/>
      <c r="B26" s="180" t="s">
        <v>189</v>
      </c>
      <c r="C26" s="181"/>
      <c r="D26" s="18">
        <v>0</v>
      </c>
      <c r="E26" s="18">
        <v>0</v>
      </c>
      <c r="F26" s="18">
        <v>0</v>
      </c>
      <c r="G26" s="40">
        <v>0</v>
      </c>
      <c r="H26" s="40">
        <v>0</v>
      </c>
    </row>
    <row r="27" spans="1:8" ht="15">
      <c r="A27" s="182"/>
      <c r="B27" s="105" t="s">
        <v>41</v>
      </c>
      <c r="C27" s="26"/>
      <c r="D27" s="18">
        <f>D4+D20</f>
        <v>4064.3</v>
      </c>
      <c r="E27" s="18">
        <f>E4+E20</f>
        <v>2571</v>
      </c>
      <c r="F27" s="18">
        <f>F4+F20</f>
        <v>2885.4000000000005</v>
      </c>
      <c r="G27" s="40">
        <f t="shared" si="0"/>
        <v>0.70993775065817</v>
      </c>
      <c r="H27" s="40">
        <f t="shared" si="1"/>
        <v>1.1222870478413072</v>
      </c>
    </row>
    <row r="28" spans="1:8" ht="15">
      <c r="A28" s="118"/>
      <c r="B28" s="17" t="s">
        <v>123</v>
      </c>
      <c r="C28" s="32"/>
      <c r="D28" s="18">
        <f>D4</f>
        <v>2734</v>
      </c>
      <c r="E28" s="18">
        <f>E4</f>
        <v>1566</v>
      </c>
      <c r="F28" s="18">
        <f>F4</f>
        <v>2332.6000000000004</v>
      </c>
      <c r="G28" s="40">
        <f t="shared" si="0"/>
        <v>0.8531821506949526</v>
      </c>
      <c r="H28" s="40">
        <f t="shared" si="1"/>
        <v>1.489527458492976</v>
      </c>
    </row>
    <row r="29" spans="1:8" ht="12.75">
      <c r="A29" s="249"/>
      <c r="B29" s="260"/>
      <c r="C29" s="260"/>
      <c r="D29" s="260"/>
      <c r="E29" s="260"/>
      <c r="F29" s="260"/>
      <c r="G29" s="260"/>
      <c r="H29" s="261"/>
    </row>
    <row r="30" spans="1:8" ht="15" customHeight="1">
      <c r="A30" s="253" t="s">
        <v>196</v>
      </c>
      <c r="B30" s="255" t="s">
        <v>42</v>
      </c>
      <c r="C30" s="258" t="s">
        <v>264</v>
      </c>
      <c r="D30" s="257" t="s">
        <v>16</v>
      </c>
      <c r="E30" s="238" t="s">
        <v>357</v>
      </c>
      <c r="F30" s="238" t="s">
        <v>17</v>
      </c>
      <c r="G30" s="257" t="s">
        <v>18</v>
      </c>
      <c r="H30" s="238" t="s">
        <v>358</v>
      </c>
    </row>
    <row r="31" spans="1:8" ht="15" customHeight="1">
      <c r="A31" s="254"/>
      <c r="B31" s="256"/>
      <c r="C31" s="259"/>
      <c r="D31" s="257"/>
      <c r="E31" s="239"/>
      <c r="F31" s="239"/>
      <c r="G31" s="257"/>
      <c r="H31" s="239"/>
    </row>
    <row r="32" spans="1:8" ht="28.5">
      <c r="A32" s="26" t="s">
        <v>84</v>
      </c>
      <c r="B32" s="96" t="s">
        <v>43</v>
      </c>
      <c r="C32" s="26"/>
      <c r="D32" s="121">
        <f>D33+D34+D36+D37+D35</f>
        <v>2065.7</v>
      </c>
      <c r="E32" s="121">
        <f>E33+E34+E36+E37+E35</f>
        <v>1940.5</v>
      </c>
      <c r="F32" s="121">
        <f>F33+F34+F36+F37+F35</f>
        <v>1780.1</v>
      </c>
      <c r="G32" s="183">
        <f>F32/D32</f>
        <v>0.8617417824466282</v>
      </c>
      <c r="H32" s="42">
        <f>F32/E32</f>
        <v>0.9173408915228034</v>
      </c>
    </row>
    <row r="33" spans="1:8" ht="15" hidden="1">
      <c r="A33" s="32" t="s">
        <v>85</v>
      </c>
      <c r="B33" s="17" t="s">
        <v>118</v>
      </c>
      <c r="C33" s="32"/>
      <c r="D33" s="18">
        <v>0</v>
      </c>
      <c r="E33" s="18">
        <v>0</v>
      </c>
      <c r="F33" s="18">
        <v>0</v>
      </c>
      <c r="G33" s="183" t="e">
        <f aca="true" t="shared" si="2" ref="G33:G60">F33/D33</f>
        <v>#DIV/0!</v>
      </c>
      <c r="H33" s="42" t="e">
        <f aca="true" t="shared" si="3" ref="H33:H60">F33/E33</f>
        <v>#DIV/0!</v>
      </c>
    </row>
    <row r="34" spans="1:8" ht="66.75" customHeight="1">
      <c r="A34" s="32" t="s">
        <v>87</v>
      </c>
      <c r="B34" s="17" t="s">
        <v>201</v>
      </c>
      <c r="C34" s="32" t="s">
        <v>87</v>
      </c>
      <c r="D34" s="18">
        <v>1847.3</v>
      </c>
      <c r="E34" s="18">
        <v>1722.1</v>
      </c>
      <c r="F34" s="18">
        <v>1591.6</v>
      </c>
      <c r="G34" s="183">
        <f t="shared" si="2"/>
        <v>0.8615817679857088</v>
      </c>
      <c r="H34" s="42">
        <f t="shared" si="3"/>
        <v>0.924220428546542</v>
      </c>
    </row>
    <row r="35" spans="1:8" ht="34.5" customHeight="1">
      <c r="A35" s="32" t="s">
        <v>306</v>
      </c>
      <c r="B35" s="17" t="s">
        <v>307</v>
      </c>
      <c r="C35" s="32" t="s">
        <v>378</v>
      </c>
      <c r="D35" s="18">
        <v>184</v>
      </c>
      <c r="E35" s="18">
        <v>204</v>
      </c>
      <c r="F35" s="18">
        <v>166.7</v>
      </c>
      <c r="G35" s="183">
        <f t="shared" si="2"/>
        <v>0.9059782608695651</v>
      </c>
      <c r="H35" s="42">
        <f t="shared" si="3"/>
        <v>0.817156862745098</v>
      </c>
    </row>
    <row r="36" spans="1:8" ht="15">
      <c r="A36" s="32" t="s">
        <v>89</v>
      </c>
      <c r="B36" s="17" t="s">
        <v>46</v>
      </c>
      <c r="C36" s="32"/>
      <c r="D36" s="18">
        <v>10</v>
      </c>
      <c r="E36" s="18">
        <v>10</v>
      </c>
      <c r="F36" s="18">
        <v>0</v>
      </c>
      <c r="G36" s="183">
        <f t="shared" si="2"/>
        <v>0</v>
      </c>
      <c r="H36" s="42">
        <f t="shared" si="3"/>
        <v>0</v>
      </c>
    </row>
    <row r="37" spans="1:8" ht="15">
      <c r="A37" s="32" t="s">
        <v>162</v>
      </c>
      <c r="B37" s="17" t="s">
        <v>152</v>
      </c>
      <c r="C37" s="32"/>
      <c r="D37" s="18">
        <f>D38+D39</f>
        <v>24.4</v>
      </c>
      <c r="E37" s="18">
        <f>E38+E39</f>
        <v>4.4</v>
      </c>
      <c r="F37" s="18">
        <f>F38+F39</f>
        <v>21.8</v>
      </c>
      <c r="G37" s="183">
        <f t="shared" si="2"/>
        <v>0.8934426229508198</v>
      </c>
      <c r="H37" s="42">
        <v>0</v>
      </c>
    </row>
    <row r="38" spans="1:8" s="65" customFormat="1" ht="30">
      <c r="A38" s="122"/>
      <c r="B38" s="123" t="s">
        <v>135</v>
      </c>
      <c r="C38" s="122" t="s">
        <v>204</v>
      </c>
      <c r="D38" s="124">
        <v>4.4</v>
      </c>
      <c r="E38" s="124">
        <v>4.4</v>
      </c>
      <c r="F38" s="124">
        <v>1.8</v>
      </c>
      <c r="G38" s="183">
        <f t="shared" si="2"/>
        <v>0.40909090909090906</v>
      </c>
      <c r="H38" s="42">
        <v>0</v>
      </c>
    </row>
    <row r="39" spans="1:8" s="65" customFormat="1" ht="15">
      <c r="A39" s="122"/>
      <c r="B39" s="123" t="s">
        <v>414</v>
      </c>
      <c r="C39" s="122"/>
      <c r="D39" s="124">
        <v>20</v>
      </c>
      <c r="E39" s="124"/>
      <c r="F39" s="124">
        <v>20</v>
      </c>
      <c r="G39" s="183">
        <f t="shared" si="2"/>
        <v>1</v>
      </c>
      <c r="H39" s="42"/>
    </row>
    <row r="40" spans="1:8" ht="15">
      <c r="A40" s="26" t="s">
        <v>128</v>
      </c>
      <c r="B40" s="96" t="s">
        <v>119</v>
      </c>
      <c r="C40" s="26"/>
      <c r="D40" s="18">
        <f>D41</f>
        <v>141.9</v>
      </c>
      <c r="E40" s="18">
        <f>E41</f>
        <v>107</v>
      </c>
      <c r="F40" s="18">
        <f>F41</f>
        <v>110.3</v>
      </c>
      <c r="G40" s="183">
        <f t="shared" si="2"/>
        <v>0.7773079633544749</v>
      </c>
      <c r="H40" s="42">
        <f t="shared" si="3"/>
        <v>1.030841121495327</v>
      </c>
    </row>
    <row r="41" spans="1:8" ht="51.75" customHeight="1">
      <c r="A41" s="32" t="s">
        <v>129</v>
      </c>
      <c r="B41" s="17" t="s">
        <v>210</v>
      </c>
      <c r="C41" s="32" t="s">
        <v>265</v>
      </c>
      <c r="D41" s="18">
        <v>141.9</v>
      </c>
      <c r="E41" s="18">
        <v>107</v>
      </c>
      <c r="F41" s="18">
        <v>110.3</v>
      </c>
      <c r="G41" s="183">
        <f t="shared" si="2"/>
        <v>0.7773079633544749</v>
      </c>
      <c r="H41" s="42">
        <f t="shared" si="3"/>
        <v>1.030841121495327</v>
      </c>
    </row>
    <row r="42" spans="1:8" ht="28.5">
      <c r="A42" s="26" t="s">
        <v>90</v>
      </c>
      <c r="B42" s="96" t="s">
        <v>50</v>
      </c>
      <c r="C42" s="26"/>
      <c r="D42" s="121">
        <f aca="true" t="shared" si="4" ref="D42:F43">D43</f>
        <v>20</v>
      </c>
      <c r="E42" s="121">
        <f t="shared" si="4"/>
        <v>20</v>
      </c>
      <c r="F42" s="121">
        <f t="shared" si="4"/>
        <v>0</v>
      </c>
      <c r="G42" s="183">
        <f t="shared" si="2"/>
        <v>0</v>
      </c>
      <c r="H42" s="42">
        <f t="shared" si="3"/>
        <v>0</v>
      </c>
    </row>
    <row r="43" spans="1:8" ht="15">
      <c r="A43" s="32" t="s">
        <v>130</v>
      </c>
      <c r="B43" s="17" t="s">
        <v>121</v>
      </c>
      <c r="C43" s="32"/>
      <c r="D43" s="18">
        <f t="shared" si="4"/>
        <v>20</v>
      </c>
      <c r="E43" s="18">
        <f t="shared" si="4"/>
        <v>20</v>
      </c>
      <c r="F43" s="18">
        <f t="shared" si="4"/>
        <v>0</v>
      </c>
      <c r="G43" s="183">
        <f t="shared" si="2"/>
        <v>0</v>
      </c>
      <c r="H43" s="42">
        <f t="shared" si="3"/>
        <v>0</v>
      </c>
    </row>
    <row r="44" spans="1:8" s="65" customFormat="1" ht="60">
      <c r="A44" s="122"/>
      <c r="B44" s="123" t="s">
        <v>266</v>
      </c>
      <c r="C44" s="122" t="s">
        <v>267</v>
      </c>
      <c r="D44" s="124">
        <v>20</v>
      </c>
      <c r="E44" s="124">
        <v>20</v>
      </c>
      <c r="F44" s="124">
        <v>0</v>
      </c>
      <c r="G44" s="183">
        <f t="shared" si="2"/>
        <v>0</v>
      </c>
      <c r="H44" s="42">
        <f t="shared" si="3"/>
        <v>0</v>
      </c>
    </row>
    <row r="45" spans="1:8" ht="28.5">
      <c r="A45" s="26" t="s">
        <v>93</v>
      </c>
      <c r="B45" s="96" t="s">
        <v>53</v>
      </c>
      <c r="C45" s="26"/>
      <c r="D45" s="121">
        <f>D46</f>
        <v>482.1</v>
      </c>
      <c r="E45" s="121">
        <f>E46</f>
        <v>410</v>
      </c>
      <c r="F45" s="121">
        <f>F46</f>
        <v>270</v>
      </c>
      <c r="G45" s="183">
        <f t="shared" si="2"/>
        <v>0.5600497822028625</v>
      </c>
      <c r="H45" s="42">
        <f t="shared" si="3"/>
        <v>0.6585365853658537</v>
      </c>
    </row>
    <row r="46" spans="1:8" ht="14.25">
      <c r="A46" s="26" t="s">
        <v>57</v>
      </c>
      <c r="B46" s="96" t="s">
        <v>58</v>
      </c>
      <c r="C46" s="26"/>
      <c r="D46" s="121">
        <f>D47+D48</f>
        <v>482.1</v>
      </c>
      <c r="E46" s="121">
        <f>E47+E48</f>
        <v>410</v>
      </c>
      <c r="F46" s="121">
        <f>F47+F48</f>
        <v>270</v>
      </c>
      <c r="G46" s="183">
        <f t="shared" si="2"/>
        <v>0.5600497822028625</v>
      </c>
      <c r="H46" s="42">
        <f t="shared" si="3"/>
        <v>0.6585365853658537</v>
      </c>
    </row>
    <row r="47" spans="1:8" ht="15">
      <c r="A47" s="32"/>
      <c r="B47" s="137" t="s">
        <v>114</v>
      </c>
      <c r="C47" s="184" t="s">
        <v>268</v>
      </c>
      <c r="D47" s="18">
        <v>295</v>
      </c>
      <c r="E47" s="18">
        <v>240</v>
      </c>
      <c r="F47" s="18">
        <v>141.1</v>
      </c>
      <c r="G47" s="183">
        <f t="shared" si="2"/>
        <v>0.47830508474576267</v>
      </c>
      <c r="H47" s="42">
        <f t="shared" si="3"/>
        <v>0.5879166666666666</v>
      </c>
    </row>
    <row r="48" spans="1:8" s="65" customFormat="1" ht="51" customHeight="1">
      <c r="A48" s="122"/>
      <c r="B48" s="123" t="s">
        <v>269</v>
      </c>
      <c r="C48" s="122" t="s">
        <v>13</v>
      </c>
      <c r="D48" s="124">
        <v>187.1</v>
      </c>
      <c r="E48" s="124">
        <v>170</v>
      </c>
      <c r="F48" s="124">
        <v>128.9</v>
      </c>
      <c r="G48" s="183">
        <f t="shared" si="2"/>
        <v>0.6889363976483165</v>
      </c>
      <c r="H48" s="42">
        <f t="shared" si="3"/>
        <v>0.7582352941176471</v>
      </c>
    </row>
    <row r="49" spans="1:8" ht="28.5" customHeight="1">
      <c r="A49" s="140" t="s">
        <v>160</v>
      </c>
      <c r="B49" s="141" t="s">
        <v>157</v>
      </c>
      <c r="C49" s="140"/>
      <c r="D49" s="18">
        <f aca="true" t="shared" si="5" ref="D49:F50">D50</f>
        <v>2.2</v>
      </c>
      <c r="E49" s="18">
        <f t="shared" si="5"/>
        <v>1.8</v>
      </c>
      <c r="F49" s="18">
        <f t="shared" si="5"/>
        <v>0.7</v>
      </c>
      <c r="G49" s="183">
        <f t="shared" si="2"/>
        <v>0.3181818181818181</v>
      </c>
      <c r="H49" s="42">
        <f t="shared" si="3"/>
        <v>0.38888888888888884</v>
      </c>
    </row>
    <row r="50" spans="1:8" ht="42.75" customHeight="1">
      <c r="A50" s="128" t="s">
        <v>150</v>
      </c>
      <c r="B50" s="143" t="s">
        <v>161</v>
      </c>
      <c r="C50" s="128"/>
      <c r="D50" s="18">
        <f t="shared" si="5"/>
        <v>2.2</v>
      </c>
      <c r="E50" s="18">
        <f t="shared" si="5"/>
        <v>1.8</v>
      </c>
      <c r="F50" s="18">
        <f t="shared" si="5"/>
        <v>0.7</v>
      </c>
      <c r="G50" s="183">
        <f t="shared" si="2"/>
        <v>0.3181818181818181</v>
      </c>
      <c r="H50" s="42">
        <f t="shared" si="3"/>
        <v>0.38888888888888884</v>
      </c>
    </row>
    <row r="51" spans="1:8" s="65" customFormat="1" ht="42" customHeight="1">
      <c r="A51" s="122"/>
      <c r="B51" s="123" t="s">
        <v>271</v>
      </c>
      <c r="C51" s="122" t="s">
        <v>270</v>
      </c>
      <c r="D51" s="124">
        <v>2.2</v>
      </c>
      <c r="E51" s="124">
        <v>1.8</v>
      </c>
      <c r="F51" s="124">
        <v>0.7</v>
      </c>
      <c r="G51" s="183">
        <f t="shared" si="2"/>
        <v>0.3181818181818181</v>
      </c>
      <c r="H51" s="42">
        <f t="shared" si="3"/>
        <v>0.38888888888888884</v>
      </c>
    </row>
    <row r="52" spans="1:8" ht="17.25" customHeight="1">
      <c r="A52" s="26" t="s">
        <v>59</v>
      </c>
      <c r="B52" s="96" t="s">
        <v>60</v>
      </c>
      <c r="C52" s="26"/>
      <c r="D52" s="121">
        <f aca="true" t="shared" si="6" ref="D52:F53">D53</f>
        <v>3</v>
      </c>
      <c r="E52" s="121">
        <f t="shared" si="6"/>
        <v>0</v>
      </c>
      <c r="F52" s="121">
        <f t="shared" si="6"/>
        <v>0</v>
      </c>
      <c r="G52" s="183">
        <f t="shared" si="2"/>
        <v>0</v>
      </c>
      <c r="H52" s="42">
        <v>0</v>
      </c>
    </row>
    <row r="53" spans="1:8" ht="14.25" customHeight="1">
      <c r="A53" s="32" t="s">
        <v>65</v>
      </c>
      <c r="B53" s="17" t="s">
        <v>66</v>
      </c>
      <c r="C53" s="32"/>
      <c r="D53" s="18">
        <f t="shared" si="6"/>
        <v>3</v>
      </c>
      <c r="E53" s="18">
        <f t="shared" si="6"/>
        <v>0</v>
      </c>
      <c r="F53" s="18">
        <f t="shared" si="6"/>
        <v>0</v>
      </c>
      <c r="G53" s="183">
        <f t="shared" si="2"/>
        <v>0</v>
      </c>
      <c r="H53" s="42">
        <v>0</v>
      </c>
    </row>
    <row r="54" spans="1:8" s="65" customFormat="1" ht="39" customHeight="1">
      <c r="A54" s="122"/>
      <c r="B54" s="123" t="s">
        <v>138</v>
      </c>
      <c r="C54" s="122" t="s">
        <v>272</v>
      </c>
      <c r="D54" s="124">
        <v>3</v>
      </c>
      <c r="E54" s="124">
        <v>0</v>
      </c>
      <c r="F54" s="124">
        <v>0</v>
      </c>
      <c r="G54" s="183">
        <f t="shared" si="2"/>
        <v>0</v>
      </c>
      <c r="H54" s="42">
        <v>0</v>
      </c>
    </row>
    <row r="55" spans="1:8" ht="17.25" customHeight="1">
      <c r="A55" s="26">
        <v>1000</v>
      </c>
      <c r="B55" s="96" t="s">
        <v>75</v>
      </c>
      <c r="C55" s="26"/>
      <c r="D55" s="121">
        <f>D56</f>
        <v>52</v>
      </c>
      <c r="E55" s="121">
        <f>E56</f>
        <v>48.5</v>
      </c>
      <c r="F55" s="121">
        <f>F56</f>
        <v>16.5</v>
      </c>
      <c r="G55" s="183">
        <f t="shared" si="2"/>
        <v>0.3173076923076923</v>
      </c>
      <c r="H55" s="42">
        <f t="shared" si="3"/>
        <v>0.3402061855670103</v>
      </c>
    </row>
    <row r="56" spans="1:8" ht="16.5" customHeight="1">
      <c r="A56" s="32">
        <v>1001</v>
      </c>
      <c r="B56" s="17" t="s">
        <v>237</v>
      </c>
      <c r="C56" s="32" t="s">
        <v>273</v>
      </c>
      <c r="D56" s="18">
        <v>52</v>
      </c>
      <c r="E56" s="18">
        <v>48.5</v>
      </c>
      <c r="F56" s="18">
        <v>16.5</v>
      </c>
      <c r="G56" s="183">
        <f t="shared" si="2"/>
        <v>0.3173076923076923</v>
      </c>
      <c r="H56" s="42">
        <f t="shared" si="3"/>
        <v>0.3402061855670103</v>
      </c>
    </row>
    <row r="57" spans="1:8" ht="30.75" customHeight="1">
      <c r="A57" s="26"/>
      <c r="B57" s="96" t="s">
        <v>115</v>
      </c>
      <c r="C57" s="26"/>
      <c r="D57" s="18">
        <f>D58</f>
        <v>2167.3</v>
      </c>
      <c r="E57" s="18">
        <f>E58</f>
        <v>1917.3</v>
      </c>
      <c r="F57" s="18">
        <f>F58</f>
        <v>1184.3</v>
      </c>
      <c r="G57" s="183">
        <f t="shared" si="2"/>
        <v>0.5464402713053107</v>
      </c>
      <c r="H57" s="42">
        <f t="shared" si="3"/>
        <v>0.6176915454023888</v>
      </c>
    </row>
    <row r="58" spans="1:8" s="65" customFormat="1" ht="30">
      <c r="A58" s="122"/>
      <c r="B58" s="123" t="s">
        <v>116</v>
      </c>
      <c r="C58" s="122" t="s">
        <v>274</v>
      </c>
      <c r="D58" s="124">
        <v>2167.3</v>
      </c>
      <c r="E58" s="124">
        <v>1917.3</v>
      </c>
      <c r="F58" s="124">
        <v>1184.3</v>
      </c>
      <c r="G58" s="183">
        <f t="shared" si="2"/>
        <v>0.5464402713053107</v>
      </c>
      <c r="H58" s="42">
        <f t="shared" si="3"/>
        <v>0.6176915454023888</v>
      </c>
    </row>
    <row r="59" spans="1:8" ht="14.25">
      <c r="A59" s="26"/>
      <c r="B59" s="96" t="s">
        <v>83</v>
      </c>
      <c r="C59" s="26"/>
      <c r="D59" s="121">
        <f>D32+D40+D42+D45++D49+D52+D55+D57</f>
        <v>4934.2</v>
      </c>
      <c r="E59" s="121">
        <f>E32+E40+E42+E45++E49+E52+E55+E57</f>
        <v>4445.1</v>
      </c>
      <c r="F59" s="121">
        <f>F32+F40+F42+F45++F49+F52+F55+F57</f>
        <v>3361.8999999999996</v>
      </c>
      <c r="G59" s="183">
        <f t="shared" si="2"/>
        <v>0.6813465202059097</v>
      </c>
      <c r="H59" s="42">
        <f t="shared" si="3"/>
        <v>0.7563159433983486</v>
      </c>
    </row>
    <row r="60" spans="1:8" ht="15.75" customHeight="1">
      <c r="A60" s="185"/>
      <c r="B60" s="17" t="s">
        <v>98</v>
      </c>
      <c r="C60" s="32"/>
      <c r="D60" s="186">
        <f>D57</f>
        <v>2167.3</v>
      </c>
      <c r="E60" s="186">
        <f>E57</f>
        <v>1917.3</v>
      </c>
      <c r="F60" s="186">
        <f>F57</f>
        <v>1184.3</v>
      </c>
      <c r="G60" s="183">
        <f t="shared" si="2"/>
        <v>0.5464402713053107</v>
      </c>
      <c r="H60" s="42">
        <f t="shared" si="3"/>
        <v>0.6176915454023888</v>
      </c>
    </row>
    <row r="61" ht="14.25">
      <c r="A61" s="146"/>
    </row>
    <row r="62" spans="1:8" ht="15">
      <c r="A62" s="146"/>
      <c r="B62" s="5" t="s">
        <v>108</v>
      </c>
      <c r="C62" s="12"/>
      <c r="G62" s="145">
        <f>H62</f>
        <v>769.9</v>
      </c>
      <c r="H62" s="3">
        <v>769.9</v>
      </c>
    </row>
    <row r="63" spans="1:3" ht="15">
      <c r="A63" s="146"/>
      <c r="B63" s="5"/>
      <c r="C63" s="12"/>
    </row>
    <row r="64" spans="1:3" ht="15">
      <c r="A64" s="146"/>
      <c r="B64" s="5" t="s">
        <v>99</v>
      </c>
      <c r="C64" s="12"/>
    </row>
    <row r="65" spans="1:3" ht="15">
      <c r="A65" s="146"/>
      <c r="B65" s="5" t="s">
        <v>100</v>
      </c>
      <c r="C65" s="12"/>
    </row>
    <row r="66" spans="1:3" ht="15">
      <c r="A66" s="146"/>
      <c r="B66" s="5"/>
      <c r="C66" s="12"/>
    </row>
    <row r="67" spans="1:3" ht="15">
      <c r="A67" s="146"/>
      <c r="B67" s="5" t="s">
        <v>101</v>
      </c>
      <c r="C67" s="12"/>
    </row>
    <row r="68" spans="1:3" ht="15">
      <c r="A68" s="146"/>
      <c r="B68" s="5" t="s">
        <v>102</v>
      </c>
      <c r="C68" s="12"/>
    </row>
    <row r="69" spans="1:3" ht="15">
      <c r="A69" s="146"/>
      <c r="B69" s="5"/>
      <c r="C69" s="12"/>
    </row>
    <row r="70" spans="1:3" ht="15">
      <c r="A70" s="146"/>
      <c r="B70" s="5" t="s">
        <v>103</v>
      </c>
      <c r="C70" s="12"/>
    </row>
    <row r="71" spans="1:3" ht="15">
      <c r="A71" s="146"/>
      <c r="B71" s="5" t="s">
        <v>104</v>
      </c>
      <c r="C71" s="12"/>
    </row>
    <row r="72" spans="1:3" ht="15">
      <c r="A72" s="146"/>
      <c r="B72" s="5"/>
      <c r="C72" s="12"/>
    </row>
    <row r="73" spans="1:3" ht="15">
      <c r="A73" s="146"/>
      <c r="B73" s="5" t="s">
        <v>105</v>
      </c>
      <c r="C73" s="12"/>
    </row>
    <row r="74" spans="1:3" ht="15">
      <c r="A74" s="146"/>
      <c r="B74" s="5" t="s">
        <v>106</v>
      </c>
      <c r="C74" s="12"/>
    </row>
    <row r="75" spans="1:3" ht="15">
      <c r="A75" s="146"/>
      <c r="B75" s="5"/>
      <c r="C75" s="12"/>
    </row>
    <row r="76" spans="1:3" ht="15">
      <c r="A76" s="146"/>
      <c r="B76" s="5"/>
      <c r="C76" s="12"/>
    </row>
    <row r="77" spans="1:8" ht="15">
      <c r="A77" s="146"/>
      <c r="B77" s="5" t="s">
        <v>107</v>
      </c>
      <c r="C77" s="12"/>
      <c r="G77" s="147">
        <f>H77</f>
        <v>293.400000000001</v>
      </c>
      <c r="H77" s="2">
        <f>H62+F27-F59</f>
        <v>293.400000000001</v>
      </c>
    </row>
    <row r="78" ht="14.25">
      <c r="A78" s="146"/>
    </row>
    <row r="79" ht="14.25">
      <c r="A79" s="146"/>
    </row>
    <row r="80" spans="1:3" ht="15">
      <c r="A80" s="146"/>
      <c r="B80" s="5" t="s">
        <v>109</v>
      </c>
      <c r="C80" s="12"/>
    </row>
    <row r="81" spans="1:3" ht="15">
      <c r="A81" s="146"/>
      <c r="B81" s="5" t="s">
        <v>110</v>
      </c>
      <c r="C81" s="12"/>
    </row>
    <row r="82" spans="1:3" ht="15">
      <c r="A82" s="146"/>
      <c r="B82" s="5" t="s">
        <v>318</v>
      </c>
      <c r="C82" s="12"/>
    </row>
    <row r="83" ht="14.25">
      <c r="A83" s="146"/>
    </row>
    <row r="84" ht="14.25">
      <c r="A84" s="146"/>
    </row>
    <row r="85" ht="14.25">
      <c r="A85" s="146"/>
    </row>
    <row r="86" ht="14.25">
      <c r="A86" s="146"/>
    </row>
    <row r="87" ht="14.25">
      <c r="A87" s="146"/>
    </row>
    <row r="88" ht="14.25">
      <c r="A88" s="146"/>
    </row>
    <row r="89" ht="14.25">
      <c r="A89" s="146"/>
    </row>
    <row r="90" ht="14.25">
      <c r="A90" s="146"/>
    </row>
    <row r="91" ht="14.25">
      <c r="A91" s="146"/>
    </row>
    <row r="92" ht="14.25">
      <c r="A92" s="146"/>
    </row>
    <row r="93" ht="14.25">
      <c r="A93" s="146"/>
    </row>
    <row r="94" ht="14.25">
      <c r="A94" s="146"/>
    </row>
    <row r="95" ht="14.25">
      <c r="A95" s="146"/>
    </row>
    <row r="96" ht="14.25">
      <c r="A96" s="146"/>
    </row>
    <row r="97" ht="14.25">
      <c r="A97" s="146"/>
    </row>
    <row r="98" ht="14.25">
      <c r="A98" s="146"/>
    </row>
    <row r="99" ht="14.25">
      <c r="A99" s="146"/>
    </row>
    <row r="100" ht="14.25">
      <c r="A100" s="146"/>
    </row>
    <row r="101" ht="14.25">
      <c r="A101" s="146"/>
    </row>
    <row r="102" ht="14.25">
      <c r="A102" s="146"/>
    </row>
    <row r="103" ht="14.25">
      <c r="A103" s="146"/>
    </row>
    <row r="104" ht="14.25">
      <c r="A104" s="146"/>
    </row>
    <row r="105" ht="14.25">
      <c r="A105" s="146"/>
    </row>
    <row r="106" ht="14.25">
      <c r="A106" s="146"/>
    </row>
    <row r="107" ht="14.25">
      <c r="A107" s="146"/>
    </row>
    <row r="108" ht="14.25">
      <c r="A108" s="146"/>
    </row>
    <row r="109" ht="14.25">
      <c r="A109" s="146"/>
    </row>
    <row r="110" ht="14.25">
      <c r="A110" s="146"/>
    </row>
    <row r="111" ht="14.25">
      <c r="A111" s="146"/>
    </row>
    <row r="112" ht="14.25">
      <c r="A112" s="146"/>
    </row>
    <row r="113" ht="14.25">
      <c r="A113" s="146"/>
    </row>
    <row r="114" ht="14.25">
      <c r="A114" s="146"/>
    </row>
    <row r="115" ht="14.25">
      <c r="A115" s="146"/>
    </row>
    <row r="116" ht="14.25">
      <c r="A116" s="146"/>
    </row>
    <row r="117" ht="14.25">
      <c r="A117" s="146"/>
    </row>
    <row r="118" ht="14.25">
      <c r="A118" s="146"/>
    </row>
    <row r="119" ht="14.25">
      <c r="A119" s="146"/>
    </row>
    <row r="120" ht="14.25">
      <c r="A120" s="146"/>
    </row>
    <row r="121" ht="14.25">
      <c r="A121" s="146"/>
    </row>
    <row r="122" ht="14.25">
      <c r="A122" s="146"/>
    </row>
    <row r="123" ht="14.25">
      <c r="A123" s="146"/>
    </row>
    <row r="124" ht="14.25">
      <c r="A124" s="146"/>
    </row>
    <row r="125" ht="14.25">
      <c r="A125" s="146"/>
    </row>
    <row r="126" ht="14.25">
      <c r="A126" s="146"/>
    </row>
    <row r="127" ht="14.25">
      <c r="A127" s="146"/>
    </row>
    <row r="128" ht="14.25">
      <c r="A128" s="146"/>
    </row>
    <row r="129" ht="14.25">
      <c r="A129" s="146"/>
    </row>
    <row r="130" ht="14.25">
      <c r="A130" s="146"/>
    </row>
    <row r="131" ht="14.25">
      <c r="A131" s="146"/>
    </row>
    <row r="132" ht="14.25">
      <c r="A132" s="146"/>
    </row>
    <row r="133" ht="14.25">
      <c r="A133" s="146"/>
    </row>
    <row r="134" ht="14.25">
      <c r="A134" s="146"/>
    </row>
    <row r="135" ht="14.25">
      <c r="A135" s="146"/>
    </row>
    <row r="136" ht="14.25">
      <c r="A136" s="146"/>
    </row>
    <row r="137" ht="14.25">
      <c r="A137" s="146"/>
    </row>
    <row r="138" ht="14.25">
      <c r="A138" s="146"/>
    </row>
    <row r="139" ht="14.25">
      <c r="A139" s="146"/>
    </row>
    <row r="140" ht="14.25">
      <c r="A140" s="146"/>
    </row>
    <row r="141" ht="14.25">
      <c r="A141" s="146"/>
    </row>
    <row r="142" ht="14.25">
      <c r="A142" s="146"/>
    </row>
    <row r="143" ht="14.25">
      <c r="A143" s="146"/>
    </row>
    <row r="144" ht="14.25">
      <c r="A144" s="146"/>
    </row>
    <row r="145" ht="14.25">
      <c r="A145" s="146"/>
    </row>
    <row r="146" ht="14.25">
      <c r="A146" s="146"/>
    </row>
    <row r="147" ht="14.25">
      <c r="A147" s="146"/>
    </row>
    <row r="148" ht="14.25">
      <c r="A148" s="146"/>
    </row>
    <row r="149" ht="14.25">
      <c r="A149" s="146"/>
    </row>
    <row r="150" ht="14.25">
      <c r="A150" s="146"/>
    </row>
    <row r="151" ht="14.25">
      <c r="A151" s="146"/>
    </row>
    <row r="152" ht="14.25">
      <c r="A152" s="146"/>
    </row>
    <row r="153" ht="14.25">
      <c r="A153" s="146"/>
    </row>
    <row r="154" ht="14.25">
      <c r="A154" s="146"/>
    </row>
    <row r="155" ht="14.25">
      <c r="A155" s="146"/>
    </row>
    <row r="156" ht="14.25">
      <c r="A156" s="146"/>
    </row>
    <row r="157" ht="14.25">
      <c r="A157" s="146"/>
    </row>
    <row r="158" ht="14.25">
      <c r="A158" s="146"/>
    </row>
    <row r="159" ht="14.25">
      <c r="A159" s="146"/>
    </row>
    <row r="160" ht="14.25">
      <c r="A160" s="146"/>
    </row>
    <row r="161" ht="14.25">
      <c r="A161" s="146"/>
    </row>
    <row r="162" ht="14.25">
      <c r="A162" s="146"/>
    </row>
    <row r="163" ht="14.25">
      <c r="A163" s="146"/>
    </row>
    <row r="164" ht="14.25">
      <c r="A164" s="146"/>
    </row>
    <row r="165" ht="14.25">
      <c r="A165" s="146"/>
    </row>
    <row r="166" ht="14.25">
      <c r="A166" s="146"/>
    </row>
    <row r="167" ht="14.25">
      <c r="A167" s="146"/>
    </row>
    <row r="168" ht="14.25">
      <c r="A168" s="146"/>
    </row>
    <row r="169" ht="14.25">
      <c r="A169" s="146"/>
    </row>
    <row r="170" ht="14.25">
      <c r="A170" s="146"/>
    </row>
    <row r="171" ht="14.25">
      <c r="A171" s="146"/>
    </row>
    <row r="172" ht="14.25">
      <c r="A172" s="146"/>
    </row>
    <row r="173" ht="14.25">
      <c r="A173" s="146"/>
    </row>
    <row r="174" ht="14.25">
      <c r="A174" s="146"/>
    </row>
    <row r="175" ht="14.25">
      <c r="A175" s="146"/>
    </row>
    <row r="176" ht="14.25">
      <c r="A176" s="146"/>
    </row>
    <row r="177" ht="14.25">
      <c r="A177" s="146"/>
    </row>
    <row r="178" ht="14.25">
      <c r="A178" s="146"/>
    </row>
    <row r="179" ht="14.25">
      <c r="A179" s="146"/>
    </row>
    <row r="180" ht="14.25">
      <c r="A180" s="146"/>
    </row>
    <row r="181" ht="14.25">
      <c r="A181" s="146"/>
    </row>
    <row r="182" ht="14.25">
      <c r="A182" s="146"/>
    </row>
    <row r="183" ht="14.25">
      <c r="A183" s="146"/>
    </row>
    <row r="184" ht="14.25">
      <c r="A184" s="146"/>
    </row>
    <row r="185" ht="14.25">
      <c r="A185" s="146"/>
    </row>
    <row r="186" ht="14.25">
      <c r="A186" s="146"/>
    </row>
    <row r="187" ht="14.25">
      <c r="A187" s="146"/>
    </row>
    <row r="188" ht="14.25">
      <c r="A188" s="146"/>
    </row>
    <row r="189" ht="14.25">
      <c r="A189" s="146"/>
    </row>
    <row r="190" ht="14.25">
      <c r="A190" s="146"/>
    </row>
    <row r="191" ht="14.25">
      <c r="A191" s="146"/>
    </row>
    <row r="192" ht="14.25">
      <c r="A192" s="146"/>
    </row>
    <row r="193" ht="14.25">
      <c r="A193" s="146"/>
    </row>
    <row r="194" ht="14.25">
      <c r="A194" s="146"/>
    </row>
    <row r="195" ht="14.25">
      <c r="A195" s="146"/>
    </row>
    <row r="196" ht="14.25">
      <c r="A196" s="146"/>
    </row>
    <row r="197" ht="14.25">
      <c r="A197" s="146"/>
    </row>
    <row r="198" ht="14.25">
      <c r="A198" s="146"/>
    </row>
    <row r="199" ht="14.25">
      <c r="A199" s="146"/>
    </row>
    <row r="200" ht="14.25">
      <c r="A200" s="146"/>
    </row>
    <row r="201" ht="14.25">
      <c r="A201" s="146"/>
    </row>
    <row r="202" ht="14.25">
      <c r="A202" s="146"/>
    </row>
    <row r="203" ht="14.25">
      <c r="A203" s="146"/>
    </row>
    <row r="204" ht="14.25">
      <c r="A204" s="146"/>
    </row>
    <row r="205" ht="14.25">
      <c r="A205" s="146"/>
    </row>
    <row r="206" ht="14.25">
      <c r="A206" s="146"/>
    </row>
    <row r="207" ht="14.25">
      <c r="A207" s="146"/>
    </row>
    <row r="208" ht="14.25">
      <c r="A208" s="146"/>
    </row>
    <row r="209" ht="14.25">
      <c r="A209" s="146"/>
    </row>
    <row r="210" ht="14.25">
      <c r="A210" s="146"/>
    </row>
    <row r="211" ht="14.25">
      <c r="A211" s="146"/>
    </row>
    <row r="212" ht="14.25">
      <c r="A212" s="146"/>
    </row>
    <row r="213" ht="14.25">
      <c r="A213" s="146"/>
    </row>
    <row r="214" ht="14.25">
      <c r="A214" s="146"/>
    </row>
    <row r="215" ht="14.25">
      <c r="A215" s="146"/>
    </row>
    <row r="216" ht="14.25">
      <c r="A216" s="146"/>
    </row>
    <row r="217" ht="14.25">
      <c r="A217" s="146"/>
    </row>
    <row r="218" ht="14.25">
      <c r="A218" s="146"/>
    </row>
    <row r="219" ht="14.25">
      <c r="A219" s="146"/>
    </row>
    <row r="220" ht="14.25">
      <c r="A220" s="146"/>
    </row>
    <row r="221" ht="14.25">
      <c r="A221" s="146"/>
    </row>
    <row r="222" ht="14.25">
      <c r="A222" s="146"/>
    </row>
    <row r="223" ht="14.25">
      <c r="A223" s="146"/>
    </row>
    <row r="224" ht="14.25">
      <c r="A224" s="146"/>
    </row>
    <row r="225" ht="14.25">
      <c r="A225" s="146"/>
    </row>
    <row r="226" ht="14.25">
      <c r="A226" s="146"/>
    </row>
    <row r="227" ht="14.25">
      <c r="A227" s="146"/>
    </row>
    <row r="228" ht="14.25">
      <c r="A228" s="146"/>
    </row>
    <row r="229" ht="14.25">
      <c r="A229" s="146"/>
    </row>
    <row r="230" ht="14.25">
      <c r="A230" s="146"/>
    </row>
    <row r="231" ht="14.25">
      <c r="A231" s="146"/>
    </row>
    <row r="232" ht="14.25">
      <c r="A232" s="146"/>
    </row>
    <row r="233" ht="14.25">
      <c r="A233" s="146"/>
    </row>
    <row r="234" ht="14.25">
      <c r="A234" s="146"/>
    </row>
    <row r="235" ht="14.25">
      <c r="A235" s="146"/>
    </row>
    <row r="236" ht="14.25">
      <c r="A236" s="146"/>
    </row>
    <row r="237" ht="14.25">
      <c r="A237" s="146"/>
    </row>
    <row r="238" ht="14.25">
      <c r="A238" s="146"/>
    </row>
    <row r="239" ht="14.25">
      <c r="A239" s="146"/>
    </row>
    <row r="240" ht="14.25">
      <c r="A240" s="146"/>
    </row>
    <row r="241" ht="14.25">
      <c r="A241" s="146"/>
    </row>
    <row r="242" ht="14.25">
      <c r="A242" s="146"/>
    </row>
    <row r="243" ht="14.25">
      <c r="A243" s="146"/>
    </row>
    <row r="244" ht="14.25">
      <c r="A244" s="146"/>
    </row>
    <row r="245" ht="14.25">
      <c r="A245" s="146"/>
    </row>
    <row r="246" ht="14.25">
      <c r="A246" s="146"/>
    </row>
    <row r="247" ht="14.25">
      <c r="A247" s="146"/>
    </row>
    <row r="248" ht="14.25">
      <c r="A248" s="146"/>
    </row>
    <row r="249" ht="14.25">
      <c r="A249" s="146"/>
    </row>
    <row r="250" ht="14.25">
      <c r="A250" s="146"/>
    </row>
    <row r="251" ht="14.25">
      <c r="A251" s="146"/>
    </row>
    <row r="252" ht="14.25">
      <c r="A252" s="146"/>
    </row>
    <row r="253" ht="14.25">
      <c r="A253" s="146"/>
    </row>
    <row r="254" ht="14.25">
      <c r="A254" s="146"/>
    </row>
    <row r="255" ht="14.25">
      <c r="A255" s="146"/>
    </row>
    <row r="256" ht="14.25">
      <c r="A256" s="146"/>
    </row>
    <row r="257" ht="14.25">
      <c r="A257" s="146"/>
    </row>
    <row r="258" ht="14.25">
      <c r="A258" s="146"/>
    </row>
    <row r="259" ht="14.25">
      <c r="A259" s="146"/>
    </row>
    <row r="260" ht="14.25">
      <c r="A260" s="146"/>
    </row>
    <row r="261" ht="14.25">
      <c r="A261" s="146"/>
    </row>
    <row r="262" ht="14.25">
      <c r="A262" s="146"/>
    </row>
    <row r="263" ht="14.25">
      <c r="A263" s="146"/>
    </row>
    <row r="264" ht="14.25">
      <c r="A264" s="146"/>
    </row>
    <row r="265" ht="14.25">
      <c r="A265" s="146"/>
    </row>
    <row r="266" ht="14.25">
      <c r="A266" s="146"/>
    </row>
    <row r="267" ht="14.25">
      <c r="A267" s="146"/>
    </row>
    <row r="268" ht="14.25">
      <c r="A268" s="146"/>
    </row>
    <row r="269" ht="14.25">
      <c r="A269" s="146"/>
    </row>
    <row r="270" ht="14.25">
      <c r="A270" s="146"/>
    </row>
    <row r="271" ht="14.25">
      <c r="A271" s="146"/>
    </row>
    <row r="272" ht="14.25">
      <c r="A272" s="146"/>
    </row>
    <row r="273" ht="14.25">
      <c r="A273" s="146"/>
    </row>
    <row r="274" ht="14.25">
      <c r="A274" s="146"/>
    </row>
    <row r="275" ht="14.25">
      <c r="A275" s="146"/>
    </row>
    <row r="276" ht="14.25">
      <c r="A276" s="146"/>
    </row>
    <row r="277" ht="14.25">
      <c r="A277" s="146"/>
    </row>
    <row r="278" ht="14.25">
      <c r="A278" s="146"/>
    </row>
    <row r="279" ht="14.25">
      <c r="A279" s="146"/>
    </row>
    <row r="280" ht="14.25">
      <c r="A280" s="146"/>
    </row>
    <row r="281" ht="14.25">
      <c r="A281" s="146"/>
    </row>
    <row r="282" ht="14.25">
      <c r="A282" s="146"/>
    </row>
    <row r="283" ht="14.25">
      <c r="A283" s="146"/>
    </row>
    <row r="284" ht="14.25">
      <c r="A284" s="146"/>
    </row>
    <row r="285" ht="14.25">
      <c r="A285" s="146"/>
    </row>
    <row r="286" ht="14.25">
      <c r="A286" s="146"/>
    </row>
    <row r="287" ht="14.25">
      <c r="A287" s="146"/>
    </row>
    <row r="288" ht="14.25">
      <c r="A288" s="146"/>
    </row>
    <row r="289" ht="14.25">
      <c r="A289" s="146"/>
    </row>
    <row r="290" ht="14.25">
      <c r="A290" s="146"/>
    </row>
    <row r="291" ht="14.25">
      <c r="A291" s="146"/>
    </row>
    <row r="292" ht="14.25">
      <c r="A292" s="146"/>
    </row>
    <row r="293" ht="14.25">
      <c r="A293" s="146"/>
    </row>
    <row r="294" ht="14.25">
      <c r="A294" s="146"/>
    </row>
    <row r="295" ht="14.25">
      <c r="A295" s="146"/>
    </row>
    <row r="296" ht="14.25">
      <c r="A296" s="146"/>
    </row>
    <row r="297" ht="14.25">
      <c r="A297" s="146"/>
    </row>
    <row r="298" ht="14.25">
      <c r="A298" s="146"/>
    </row>
    <row r="299" ht="14.25">
      <c r="A299" s="146"/>
    </row>
    <row r="300" ht="14.25">
      <c r="A300" s="146"/>
    </row>
    <row r="301" ht="14.25">
      <c r="A301" s="146"/>
    </row>
    <row r="302" ht="14.25">
      <c r="A302" s="146"/>
    </row>
    <row r="303" ht="14.25">
      <c r="A303" s="146"/>
    </row>
    <row r="304" ht="14.25">
      <c r="A304" s="146"/>
    </row>
    <row r="305" ht="14.25">
      <c r="A305" s="146"/>
    </row>
    <row r="306" ht="14.25">
      <c r="A306" s="146"/>
    </row>
    <row r="307" ht="14.25">
      <c r="A307" s="146"/>
    </row>
    <row r="308" ht="14.25">
      <c r="A308" s="146"/>
    </row>
    <row r="309" ht="14.25">
      <c r="A309" s="146"/>
    </row>
    <row r="310" ht="14.25">
      <c r="A310" s="146"/>
    </row>
    <row r="311" ht="14.25">
      <c r="A311" s="146"/>
    </row>
    <row r="312" ht="14.25">
      <c r="A312" s="146"/>
    </row>
    <row r="313" ht="14.25">
      <c r="A313" s="146"/>
    </row>
    <row r="314" ht="14.25">
      <c r="A314" s="146"/>
    </row>
    <row r="315" ht="14.25">
      <c r="A315" s="146"/>
    </row>
    <row r="316" ht="14.25">
      <c r="A316" s="146"/>
    </row>
    <row r="317" ht="14.25">
      <c r="A317" s="146"/>
    </row>
    <row r="318" ht="14.25">
      <c r="A318" s="146"/>
    </row>
    <row r="319" ht="14.25">
      <c r="A319" s="146"/>
    </row>
    <row r="320" ht="14.25">
      <c r="A320" s="146"/>
    </row>
    <row r="321" ht="14.25">
      <c r="A321" s="146"/>
    </row>
    <row r="322" ht="14.25">
      <c r="A322" s="146"/>
    </row>
  </sheetData>
  <sheetProtection/>
  <mergeCells count="16"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2"/>
  <sheetViews>
    <sheetView zoomScalePageLayoutView="0" workbookViewId="0" topLeftCell="A22">
      <selection activeCell="A22" sqref="A1:G16384"/>
    </sheetView>
  </sheetViews>
  <sheetFormatPr defaultColWidth="9.140625" defaultRowHeight="12.75"/>
  <cols>
    <col min="1" max="1" width="7.8515625" style="145" customWidth="1"/>
    <col min="2" max="2" width="38.00390625" style="145" customWidth="1"/>
    <col min="3" max="3" width="11.57421875" style="146" hidden="1" customWidth="1"/>
    <col min="4" max="4" width="14.7109375" style="145" customWidth="1"/>
    <col min="5" max="5" width="14.00390625" style="145" hidden="1" customWidth="1"/>
    <col min="6" max="6" width="12.57421875" style="145" customWidth="1"/>
    <col min="7" max="7" width="12.421875" style="145" customWidth="1"/>
    <col min="8" max="8" width="11.140625" style="3" hidden="1" customWidth="1"/>
    <col min="9" max="16384" width="9.140625" style="3" customWidth="1"/>
  </cols>
  <sheetData>
    <row r="1" spans="1:8" s="11" customFormat="1" ht="66.75" customHeight="1">
      <c r="A1" s="241" t="s">
        <v>418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187"/>
      <c r="B2" s="263" t="s">
        <v>15</v>
      </c>
      <c r="C2" s="26"/>
      <c r="D2" s="257" t="s">
        <v>16</v>
      </c>
      <c r="E2" s="238" t="s">
        <v>357</v>
      </c>
      <c r="F2" s="257" t="s">
        <v>17</v>
      </c>
      <c r="G2" s="257" t="s">
        <v>18</v>
      </c>
      <c r="H2" s="238" t="s">
        <v>358</v>
      </c>
    </row>
    <row r="3" spans="1:8" ht="21.75" customHeight="1">
      <c r="A3" s="118"/>
      <c r="B3" s="263"/>
      <c r="C3" s="26"/>
      <c r="D3" s="257"/>
      <c r="E3" s="239"/>
      <c r="F3" s="257"/>
      <c r="G3" s="257"/>
      <c r="H3" s="239"/>
    </row>
    <row r="4" spans="1:8" ht="15">
      <c r="A4" s="118"/>
      <c r="B4" s="17" t="s">
        <v>97</v>
      </c>
      <c r="C4" s="32"/>
      <c r="D4" s="18">
        <f>D5+D6+D7+D8+D9+D10+D11+D12+D13+D14+D15+D16+D17+D18+D19+D20</f>
        <v>5628.6</v>
      </c>
      <c r="E4" s="18">
        <f>E5+E6+E7+E8+E9+E10+E11+E12+E13+E14+E15+E16+E17+E18+E19+E20</f>
        <v>2859</v>
      </c>
      <c r="F4" s="18">
        <f>F5+F6+F7+F8+F9+F10+F11+F12+F13+F14+F15+F16+F17+F18+F19+F20</f>
        <v>5248.599999999999</v>
      </c>
      <c r="G4" s="40">
        <f>F4/D4</f>
        <v>0.9324876523469422</v>
      </c>
      <c r="H4" s="40">
        <f>F4/E4</f>
        <v>1.8358167191325636</v>
      </c>
    </row>
    <row r="5" spans="1:8" ht="15">
      <c r="A5" s="118"/>
      <c r="B5" s="17" t="s">
        <v>19</v>
      </c>
      <c r="C5" s="32"/>
      <c r="D5" s="18">
        <v>790</v>
      </c>
      <c r="E5" s="18">
        <v>370</v>
      </c>
      <c r="F5" s="18">
        <v>478.3</v>
      </c>
      <c r="G5" s="40">
        <f aca="true" t="shared" si="0" ref="G5:G28">F5/D5</f>
        <v>0.6054430379746836</v>
      </c>
      <c r="H5" s="40">
        <f aca="true" t="shared" si="1" ref="H5:H28">F5/E5</f>
        <v>1.2927027027027027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40">
        <v>0</v>
      </c>
      <c r="H6" s="40">
        <v>0</v>
      </c>
    </row>
    <row r="7" spans="1:8" ht="15">
      <c r="A7" s="118"/>
      <c r="B7" s="17" t="s">
        <v>21</v>
      </c>
      <c r="C7" s="32"/>
      <c r="D7" s="18">
        <v>1231.6</v>
      </c>
      <c r="E7" s="18">
        <v>690</v>
      </c>
      <c r="F7" s="18">
        <v>1265.3</v>
      </c>
      <c r="G7" s="40">
        <f t="shared" si="0"/>
        <v>1.0273627801234166</v>
      </c>
      <c r="H7" s="40">
        <f t="shared" si="1"/>
        <v>1.833768115942029</v>
      </c>
    </row>
    <row r="8" spans="1:8" ht="15">
      <c r="A8" s="118"/>
      <c r="B8" s="17" t="s">
        <v>22</v>
      </c>
      <c r="C8" s="32"/>
      <c r="D8" s="18">
        <v>146</v>
      </c>
      <c r="E8" s="18">
        <v>90</v>
      </c>
      <c r="F8" s="18">
        <v>194.8</v>
      </c>
      <c r="G8" s="40">
        <f t="shared" si="0"/>
        <v>1.334246575342466</v>
      </c>
      <c r="H8" s="40">
        <f t="shared" si="1"/>
        <v>2.1644444444444444</v>
      </c>
    </row>
    <row r="9" spans="1:8" ht="15">
      <c r="A9" s="118"/>
      <c r="B9" s="17" t="s">
        <v>23</v>
      </c>
      <c r="C9" s="32"/>
      <c r="D9" s="18">
        <v>1861</v>
      </c>
      <c r="E9" s="18">
        <v>1000</v>
      </c>
      <c r="F9" s="18">
        <v>1869.7</v>
      </c>
      <c r="G9" s="40">
        <f t="shared" si="0"/>
        <v>1.0046749059645352</v>
      </c>
      <c r="H9" s="40">
        <f t="shared" si="1"/>
        <v>1.8697000000000001</v>
      </c>
    </row>
    <row r="10" spans="1:8" ht="15">
      <c r="A10" s="118"/>
      <c r="B10" s="17" t="s">
        <v>122</v>
      </c>
      <c r="C10" s="32"/>
      <c r="D10" s="18">
        <v>68</v>
      </c>
      <c r="E10" s="18">
        <v>28</v>
      </c>
      <c r="F10" s="18">
        <v>69.2</v>
      </c>
      <c r="G10" s="40">
        <f t="shared" si="0"/>
        <v>1.0176470588235293</v>
      </c>
      <c r="H10" s="40">
        <f t="shared" si="1"/>
        <v>2.4714285714285715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40">
        <v>0</v>
      </c>
      <c r="H11" s="40">
        <v>0</v>
      </c>
    </row>
    <row r="12" spans="1:8" ht="15">
      <c r="A12" s="118"/>
      <c r="B12" s="17" t="s">
        <v>25</v>
      </c>
      <c r="C12" s="32"/>
      <c r="D12" s="18">
        <v>110</v>
      </c>
      <c r="E12" s="18">
        <v>81</v>
      </c>
      <c r="F12" s="18">
        <v>62.5</v>
      </c>
      <c r="G12" s="40">
        <f t="shared" si="0"/>
        <v>0.5681818181818182</v>
      </c>
      <c r="H12" s="40">
        <f t="shared" si="1"/>
        <v>0.7716049382716049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40">
        <v>0</v>
      </c>
      <c r="H13" s="40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40">
        <v>0</v>
      </c>
      <c r="H14" s="40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40">
        <v>0</v>
      </c>
      <c r="H15" s="40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40">
        <v>0</v>
      </c>
      <c r="H16" s="40">
        <v>0</v>
      </c>
    </row>
    <row r="17" spans="1:8" ht="30">
      <c r="A17" s="118"/>
      <c r="B17" s="17" t="s">
        <v>136</v>
      </c>
      <c r="C17" s="32"/>
      <c r="D17" s="18">
        <v>0</v>
      </c>
      <c r="E17" s="18">
        <v>0</v>
      </c>
      <c r="F17" s="18">
        <v>0</v>
      </c>
      <c r="G17" s="40">
        <v>0</v>
      </c>
      <c r="H17" s="40">
        <v>0</v>
      </c>
    </row>
    <row r="18" spans="1:8" ht="15">
      <c r="A18" s="118"/>
      <c r="B18" s="17" t="s">
        <v>32</v>
      </c>
      <c r="C18" s="32"/>
      <c r="D18" s="18">
        <v>1418</v>
      </c>
      <c r="E18" s="18">
        <v>600</v>
      </c>
      <c r="F18" s="18">
        <v>1304.8</v>
      </c>
      <c r="G18" s="40">
        <f t="shared" si="0"/>
        <v>0.9201692524682651</v>
      </c>
      <c r="H18" s="40">
        <v>0</v>
      </c>
    </row>
    <row r="19" spans="1:8" ht="15">
      <c r="A19" s="118"/>
      <c r="B19" s="17" t="s">
        <v>146</v>
      </c>
      <c r="C19" s="32"/>
      <c r="D19" s="18">
        <v>4</v>
      </c>
      <c r="E19" s="18">
        <v>0</v>
      </c>
      <c r="F19" s="18">
        <v>4</v>
      </c>
      <c r="G19" s="40">
        <v>0</v>
      </c>
      <c r="H19" s="40">
        <v>0</v>
      </c>
    </row>
    <row r="20" spans="1:8" ht="15">
      <c r="A20" s="118"/>
      <c r="B20" s="17" t="s">
        <v>35</v>
      </c>
      <c r="C20" s="32"/>
      <c r="D20" s="18">
        <v>0</v>
      </c>
      <c r="E20" s="18">
        <v>0</v>
      </c>
      <c r="F20" s="18">
        <v>0</v>
      </c>
      <c r="G20" s="40">
        <v>0</v>
      </c>
      <c r="H20" s="40">
        <v>0</v>
      </c>
    </row>
    <row r="21" spans="1:8" ht="28.5">
      <c r="A21" s="118"/>
      <c r="B21" s="96" t="s">
        <v>36</v>
      </c>
      <c r="C21" s="26"/>
      <c r="D21" s="18">
        <f>D22+D23+D24+D25+D26</f>
        <v>392.5</v>
      </c>
      <c r="E21" s="18">
        <f>E22+E23+E24+E25+E26</f>
        <v>609.8</v>
      </c>
      <c r="F21" s="18">
        <f>F22+F23+F24+F25+F26</f>
        <v>384.8</v>
      </c>
      <c r="G21" s="40">
        <f t="shared" si="0"/>
        <v>0.9803821656050956</v>
      </c>
      <c r="H21" s="40">
        <f t="shared" si="1"/>
        <v>0.6310265660872418</v>
      </c>
    </row>
    <row r="22" spans="1:8" ht="15">
      <c r="A22" s="118"/>
      <c r="B22" s="17" t="s">
        <v>37</v>
      </c>
      <c r="C22" s="32"/>
      <c r="D22" s="18">
        <v>150.6</v>
      </c>
      <c r="E22" s="18">
        <v>367.9</v>
      </c>
      <c r="F22" s="18">
        <v>142.9</v>
      </c>
      <c r="G22" s="40">
        <f t="shared" si="0"/>
        <v>0.9488711819389111</v>
      </c>
      <c r="H22" s="40">
        <f t="shared" si="1"/>
        <v>0.38842076651263935</v>
      </c>
    </row>
    <row r="23" spans="1:8" ht="15">
      <c r="A23" s="118"/>
      <c r="B23" s="17" t="s">
        <v>117</v>
      </c>
      <c r="C23" s="32"/>
      <c r="D23" s="18">
        <v>141.9</v>
      </c>
      <c r="E23" s="18">
        <v>141.9</v>
      </c>
      <c r="F23" s="18">
        <v>141.9</v>
      </c>
      <c r="G23" s="40">
        <f t="shared" si="0"/>
        <v>1</v>
      </c>
      <c r="H23" s="40">
        <f t="shared" si="1"/>
        <v>1</v>
      </c>
    </row>
    <row r="24" spans="1:8" ht="15">
      <c r="A24" s="118"/>
      <c r="B24" s="17" t="s">
        <v>82</v>
      </c>
      <c r="C24" s="32"/>
      <c r="D24" s="18">
        <v>100</v>
      </c>
      <c r="E24" s="18">
        <v>100</v>
      </c>
      <c r="F24" s="18">
        <v>100</v>
      </c>
      <c r="G24" s="40">
        <f t="shared" si="0"/>
        <v>1</v>
      </c>
      <c r="H24" s="40">
        <f t="shared" si="1"/>
        <v>1</v>
      </c>
    </row>
    <row r="25" spans="1:8" ht="45">
      <c r="A25" s="118"/>
      <c r="B25" s="17" t="s">
        <v>40</v>
      </c>
      <c r="C25" s="32"/>
      <c r="D25" s="18">
        <v>0</v>
      </c>
      <c r="E25" s="18">
        <v>0</v>
      </c>
      <c r="F25" s="18">
        <v>0</v>
      </c>
      <c r="G25" s="40">
        <v>0</v>
      </c>
      <c r="H25" s="40">
        <v>0</v>
      </c>
    </row>
    <row r="26" spans="1:8" ht="33.75" customHeight="1" thickBot="1">
      <c r="A26" s="118"/>
      <c r="B26" s="180" t="s">
        <v>189</v>
      </c>
      <c r="C26" s="181"/>
      <c r="D26" s="18">
        <v>0</v>
      </c>
      <c r="E26" s="18">
        <v>0</v>
      </c>
      <c r="F26" s="18">
        <v>0</v>
      </c>
      <c r="G26" s="40">
        <v>0</v>
      </c>
      <c r="H26" s="40">
        <v>0</v>
      </c>
    </row>
    <row r="27" spans="1:8" ht="15">
      <c r="A27" s="118"/>
      <c r="B27" s="105" t="s">
        <v>41</v>
      </c>
      <c r="C27" s="26"/>
      <c r="D27" s="18">
        <f>D4+D21</f>
        <v>6021.1</v>
      </c>
      <c r="E27" s="18">
        <f>E4+E21</f>
        <v>3468.8</v>
      </c>
      <c r="F27" s="18">
        <f>F4+F21</f>
        <v>5633.4</v>
      </c>
      <c r="G27" s="40">
        <f t="shared" si="0"/>
        <v>0.9356097723007423</v>
      </c>
      <c r="H27" s="40">
        <f t="shared" si="1"/>
        <v>1.6240198339483394</v>
      </c>
    </row>
    <row r="28" spans="1:8" ht="15">
      <c r="A28" s="118"/>
      <c r="B28" s="17" t="s">
        <v>123</v>
      </c>
      <c r="C28" s="32"/>
      <c r="D28" s="18">
        <f>D4</f>
        <v>5628.6</v>
      </c>
      <c r="E28" s="18">
        <f>E4</f>
        <v>2859</v>
      </c>
      <c r="F28" s="18">
        <f>F4</f>
        <v>5248.599999999999</v>
      </c>
      <c r="G28" s="40">
        <f t="shared" si="0"/>
        <v>0.9324876523469422</v>
      </c>
      <c r="H28" s="40">
        <f t="shared" si="1"/>
        <v>1.8358167191325636</v>
      </c>
    </row>
    <row r="29" spans="1:8" ht="12.75">
      <c r="A29" s="249"/>
      <c r="B29" s="260"/>
      <c r="C29" s="260"/>
      <c r="D29" s="260"/>
      <c r="E29" s="260"/>
      <c r="F29" s="260"/>
      <c r="G29" s="260"/>
      <c r="H29" s="261"/>
    </row>
    <row r="30" spans="1:8" ht="15" customHeight="1">
      <c r="A30" s="262" t="s">
        <v>196</v>
      </c>
      <c r="B30" s="263" t="s">
        <v>42</v>
      </c>
      <c r="C30" s="245" t="s">
        <v>264</v>
      </c>
      <c r="D30" s="257" t="s">
        <v>16</v>
      </c>
      <c r="E30" s="238" t="s">
        <v>357</v>
      </c>
      <c r="F30" s="238" t="s">
        <v>17</v>
      </c>
      <c r="G30" s="257" t="s">
        <v>18</v>
      </c>
      <c r="H30" s="238" t="s">
        <v>358</v>
      </c>
    </row>
    <row r="31" spans="1:8" ht="15" customHeight="1">
      <c r="A31" s="262"/>
      <c r="B31" s="263"/>
      <c r="C31" s="246"/>
      <c r="D31" s="257"/>
      <c r="E31" s="239"/>
      <c r="F31" s="239"/>
      <c r="G31" s="257"/>
      <c r="H31" s="239"/>
    </row>
    <row r="32" spans="1:8" ht="33.75" customHeight="1">
      <c r="A32" s="26" t="s">
        <v>84</v>
      </c>
      <c r="B32" s="96" t="s">
        <v>43</v>
      </c>
      <c r="C32" s="26"/>
      <c r="D32" s="121">
        <f>D33+D35+D36+D34</f>
        <v>2377.3</v>
      </c>
      <c r="E32" s="121">
        <f>E33+E35+E36+E34</f>
        <v>1872</v>
      </c>
      <c r="F32" s="121">
        <f>F33+F35+F36+F34</f>
        <v>2095.3</v>
      </c>
      <c r="G32" s="183">
        <f>F32/D32</f>
        <v>0.8813780339040087</v>
      </c>
      <c r="H32" s="41">
        <f>F32/E32</f>
        <v>1.1192841880341882</v>
      </c>
    </row>
    <row r="33" spans="1:8" ht="94.5" customHeight="1">
      <c r="A33" s="32" t="s">
        <v>87</v>
      </c>
      <c r="B33" s="17" t="s">
        <v>201</v>
      </c>
      <c r="C33" s="32" t="s">
        <v>87</v>
      </c>
      <c r="D33" s="18">
        <v>2211.3</v>
      </c>
      <c r="E33" s="18">
        <v>1726</v>
      </c>
      <c r="F33" s="18">
        <v>1961.3</v>
      </c>
      <c r="G33" s="183">
        <f aca="true" t="shared" si="2" ref="G33:G59">F33/D33</f>
        <v>0.8869443313887757</v>
      </c>
      <c r="H33" s="41">
        <f aca="true" t="shared" si="3" ref="H33:H59">F33/E33</f>
        <v>1.1363267670915411</v>
      </c>
    </row>
    <row r="34" spans="1:8" ht="49.5" customHeight="1">
      <c r="A34" s="32" t="s">
        <v>306</v>
      </c>
      <c r="B34" s="17" t="s">
        <v>307</v>
      </c>
      <c r="C34" s="32"/>
      <c r="D34" s="18">
        <v>131.6</v>
      </c>
      <c r="E34" s="18">
        <v>131.6</v>
      </c>
      <c r="F34" s="18">
        <v>109.8</v>
      </c>
      <c r="G34" s="183">
        <f t="shared" si="2"/>
        <v>0.8343465045592705</v>
      </c>
      <c r="H34" s="41">
        <f t="shared" si="3"/>
        <v>0.8343465045592705</v>
      </c>
    </row>
    <row r="35" spans="1:8" ht="15">
      <c r="A35" s="32" t="s">
        <v>89</v>
      </c>
      <c r="B35" s="17" t="s">
        <v>46</v>
      </c>
      <c r="C35" s="32" t="s">
        <v>89</v>
      </c>
      <c r="D35" s="18">
        <f>30-20</f>
        <v>10</v>
      </c>
      <c r="E35" s="18">
        <v>10</v>
      </c>
      <c r="F35" s="18">
        <v>0</v>
      </c>
      <c r="G35" s="183">
        <f t="shared" si="2"/>
        <v>0</v>
      </c>
      <c r="H35" s="41">
        <f t="shared" si="3"/>
        <v>0</v>
      </c>
    </row>
    <row r="36" spans="1:8" ht="17.25" customHeight="1">
      <c r="A36" s="32" t="s">
        <v>162</v>
      </c>
      <c r="B36" s="17" t="s">
        <v>158</v>
      </c>
      <c r="C36" s="32"/>
      <c r="D36" s="18">
        <f>D37+D38</f>
        <v>24.4</v>
      </c>
      <c r="E36" s="18">
        <f>E37</f>
        <v>4.4</v>
      </c>
      <c r="F36" s="18">
        <f>F37+F38</f>
        <v>24.2</v>
      </c>
      <c r="G36" s="183">
        <f t="shared" si="2"/>
        <v>0.9918032786885246</v>
      </c>
      <c r="H36" s="41">
        <v>0</v>
      </c>
    </row>
    <row r="37" spans="1:8" s="65" customFormat="1" ht="30">
      <c r="A37" s="122"/>
      <c r="B37" s="123" t="s">
        <v>135</v>
      </c>
      <c r="C37" s="122" t="s">
        <v>204</v>
      </c>
      <c r="D37" s="124">
        <v>4.4</v>
      </c>
      <c r="E37" s="124">
        <v>4.4</v>
      </c>
      <c r="F37" s="124">
        <v>4.2</v>
      </c>
      <c r="G37" s="183">
        <f t="shared" si="2"/>
        <v>0.9545454545454545</v>
      </c>
      <c r="H37" s="41">
        <v>0</v>
      </c>
    </row>
    <row r="38" spans="1:8" s="65" customFormat="1" ht="15">
      <c r="A38" s="122"/>
      <c r="B38" s="123" t="s">
        <v>419</v>
      </c>
      <c r="C38" s="122"/>
      <c r="D38" s="124">
        <v>20</v>
      </c>
      <c r="E38" s="124"/>
      <c r="F38" s="124">
        <v>20</v>
      </c>
      <c r="G38" s="183">
        <f t="shared" si="2"/>
        <v>1</v>
      </c>
      <c r="H38" s="41"/>
    </row>
    <row r="39" spans="1:8" ht="17.25" customHeight="1">
      <c r="A39" s="26" t="s">
        <v>128</v>
      </c>
      <c r="B39" s="96" t="s">
        <v>119</v>
      </c>
      <c r="C39" s="26"/>
      <c r="D39" s="121">
        <f>D40</f>
        <v>141.9</v>
      </c>
      <c r="E39" s="121">
        <f>E40</f>
        <v>107</v>
      </c>
      <c r="F39" s="121">
        <f>F40</f>
        <v>112</v>
      </c>
      <c r="G39" s="183">
        <f t="shared" si="2"/>
        <v>0.7892882311486963</v>
      </c>
      <c r="H39" s="41">
        <f t="shared" si="3"/>
        <v>1.0467289719626167</v>
      </c>
    </row>
    <row r="40" spans="1:8" ht="45">
      <c r="A40" s="32" t="s">
        <v>129</v>
      </c>
      <c r="B40" s="17" t="s">
        <v>210</v>
      </c>
      <c r="C40" s="32" t="s">
        <v>265</v>
      </c>
      <c r="D40" s="18">
        <v>141.9</v>
      </c>
      <c r="E40" s="18">
        <v>107</v>
      </c>
      <c r="F40" s="18">
        <v>112</v>
      </c>
      <c r="G40" s="183">
        <f t="shared" si="2"/>
        <v>0.7892882311486963</v>
      </c>
      <c r="H40" s="41">
        <f t="shared" si="3"/>
        <v>1.0467289719626167</v>
      </c>
    </row>
    <row r="41" spans="1:9" ht="28.5">
      <c r="A41" s="26" t="s">
        <v>90</v>
      </c>
      <c r="B41" s="96" t="s">
        <v>50</v>
      </c>
      <c r="C41" s="26"/>
      <c r="D41" s="121">
        <f>D42</f>
        <v>30</v>
      </c>
      <c r="E41" s="121">
        <f>E42</f>
        <v>130</v>
      </c>
      <c r="F41" s="121">
        <f>F42</f>
        <v>0</v>
      </c>
      <c r="G41" s="183">
        <f t="shared" si="2"/>
        <v>0</v>
      </c>
      <c r="H41" s="41">
        <f t="shared" si="3"/>
        <v>0</v>
      </c>
      <c r="I41" s="31"/>
    </row>
    <row r="42" spans="1:8" ht="15">
      <c r="A42" s="32" t="s">
        <v>130</v>
      </c>
      <c r="B42" s="17" t="s">
        <v>121</v>
      </c>
      <c r="C42" s="32"/>
      <c r="D42" s="18">
        <f>D43</f>
        <v>30</v>
      </c>
      <c r="E42" s="18">
        <f>E43</f>
        <v>130</v>
      </c>
      <c r="F42" s="18">
        <v>0</v>
      </c>
      <c r="G42" s="183">
        <f t="shared" si="2"/>
        <v>0</v>
      </c>
      <c r="H42" s="41">
        <f t="shared" si="3"/>
        <v>0</v>
      </c>
    </row>
    <row r="43" spans="1:8" s="65" customFormat="1" ht="78" customHeight="1">
      <c r="A43" s="122"/>
      <c r="B43" s="123" t="s">
        <v>276</v>
      </c>
      <c r="C43" s="122" t="s">
        <v>275</v>
      </c>
      <c r="D43" s="124">
        <v>30</v>
      </c>
      <c r="E43" s="124">
        <v>130</v>
      </c>
      <c r="F43" s="124">
        <v>0</v>
      </c>
      <c r="G43" s="183">
        <f t="shared" si="2"/>
        <v>0</v>
      </c>
      <c r="H43" s="41">
        <f t="shared" si="3"/>
        <v>0</v>
      </c>
    </row>
    <row r="44" spans="1:8" s="65" customFormat="1" ht="21" customHeight="1">
      <c r="A44" s="122" t="s">
        <v>91</v>
      </c>
      <c r="B44" s="105" t="s">
        <v>52</v>
      </c>
      <c r="C44" s="122"/>
      <c r="D44" s="124">
        <f>D45</f>
        <v>14.1</v>
      </c>
      <c r="E44" s="124">
        <f>E45</f>
        <v>0</v>
      </c>
      <c r="F44" s="124">
        <f>F45</f>
        <v>14.1</v>
      </c>
      <c r="G44" s="183">
        <f t="shared" si="2"/>
        <v>1</v>
      </c>
      <c r="H44" s="41"/>
    </row>
    <row r="45" spans="1:8" s="65" customFormat="1" ht="33.75" customHeight="1">
      <c r="A45" s="122"/>
      <c r="B45" s="102" t="s">
        <v>154</v>
      </c>
      <c r="C45" s="122"/>
      <c r="D45" s="124">
        <v>14.1</v>
      </c>
      <c r="E45" s="124"/>
      <c r="F45" s="124">
        <v>14.1</v>
      </c>
      <c r="G45" s="183">
        <f t="shared" si="2"/>
        <v>1</v>
      </c>
      <c r="H45" s="41"/>
    </row>
    <row r="46" spans="1:8" ht="28.5">
      <c r="A46" s="26" t="s">
        <v>93</v>
      </c>
      <c r="B46" s="96" t="s">
        <v>53</v>
      </c>
      <c r="C46" s="26"/>
      <c r="D46" s="121">
        <f>D47</f>
        <v>622.4</v>
      </c>
      <c r="E46" s="121">
        <f>E47</f>
        <v>415.5</v>
      </c>
      <c r="F46" s="121">
        <f>F47</f>
        <v>396.29999999999995</v>
      </c>
      <c r="G46" s="183">
        <f t="shared" si="2"/>
        <v>0.6367287917737788</v>
      </c>
      <c r="H46" s="41">
        <f t="shared" si="3"/>
        <v>0.9537906137184115</v>
      </c>
    </row>
    <row r="47" spans="1:8" ht="15">
      <c r="A47" s="32" t="s">
        <v>57</v>
      </c>
      <c r="B47" s="17" t="s">
        <v>58</v>
      </c>
      <c r="C47" s="32"/>
      <c r="D47" s="18">
        <f>D48+D49</f>
        <v>622.4</v>
      </c>
      <c r="E47" s="18">
        <f>E48+E49</f>
        <v>415.5</v>
      </c>
      <c r="F47" s="18">
        <f>F48+F49</f>
        <v>396.29999999999995</v>
      </c>
      <c r="G47" s="183">
        <f t="shared" si="2"/>
        <v>0.6367287917737788</v>
      </c>
      <c r="H47" s="41">
        <f t="shared" si="3"/>
        <v>0.9537906137184115</v>
      </c>
    </row>
    <row r="48" spans="1:8" s="65" customFormat="1" ht="15">
      <c r="A48" s="122"/>
      <c r="B48" s="123" t="s">
        <v>114</v>
      </c>
      <c r="C48" s="122" t="s">
        <v>268</v>
      </c>
      <c r="D48" s="124">
        <v>452.4</v>
      </c>
      <c r="E48" s="124">
        <v>295.5</v>
      </c>
      <c r="F48" s="124">
        <v>322.2</v>
      </c>
      <c r="G48" s="183">
        <f t="shared" si="2"/>
        <v>0.7122015915119364</v>
      </c>
      <c r="H48" s="41">
        <f t="shared" si="3"/>
        <v>1.0903553299492386</v>
      </c>
    </row>
    <row r="49" spans="1:8" s="65" customFormat="1" ht="47.25" customHeight="1">
      <c r="A49" s="122"/>
      <c r="B49" s="123" t="s">
        <v>278</v>
      </c>
      <c r="C49" s="122" t="s">
        <v>277</v>
      </c>
      <c r="D49" s="124">
        <v>170</v>
      </c>
      <c r="E49" s="124">
        <v>120</v>
      </c>
      <c r="F49" s="124">
        <v>74.1</v>
      </c>
      <c r="G49" s="183">
        <f t="shared" si="2"/>
        <v>0.43588235294117644</v>
      </c>
      <c r="H49" s="41">
        <f t="shared" si="3"/>
        <v>0.6174999999999999</v>
      </c>
    </row>
    <row r="50" spans="1:8" ht="29.25" customHeight="1">
      <c r="A50" s="140" t="s">
        <v>160</v>
      </c>
      <c r="B50" s="141" t="s">
        <v>157</v>
      </c>
      <c r="C50" s="140"/>
      <c r="D50" s="142">
        <f>D52</f>
        <v>3</v>
      </c>
      <c r="E50" s="142">
        <f>E52</f>
        <v>3</v>
      </c>
      <c r="F50" s="142">
        <f>F52</f>
        <v>0.9</v>
      </c>
      <c r="G50" s="183">
        <f t="shared" si="2"/>
        <v>0.3</v>
      </c>
      <c r="H50" s="41">
        <f t="shared" si="3"/>
        <v>0.3</v>
      </c>
    </row>
    <row r="51" spans="1:8" ht="29.25" customHeight="1">
      <c r="A51" s="128" t="s">
        <v>150</v>
      </c>
      <c r="B51" s="143" t="s">
        <v>161</v>
      </c>
      <c r="C51" s="128"/>
      <c r="D51" s="18">
        <f>D52</f>
        <v>3</v>
      </c>
      <c r="E51" s="18">
        <f>E52</f>
        <v>3</v>
      </c>
      <c r="F51" s="18">
        <f>F52</f>
        <v>0.9</v>
      </c>
      <c r="G51" s="183">
        <f t="shared" si="2"/>
        <v>0.3</v>
      </c>
      <c r="H51" s="41">
        <f t="shared" si="3"/>
        <v>0.3</v>
      </c>
    </row>
    <row r="52" spans="1:8" s="65" customFormat="1" ht="50.25" customHeight="1">
      <c r="A52" s="122"/>
      <c r="B52" s="123" t="s">
        <v>155</v>
      </c>
      <c r="C52" s="122" t="s">
        <v>279</v>
      </c>
      <c r="D52" s="124">
        <v>3</v>
      </c>
      <c r="E52" s="124">
        <v>3</v>
      </c>
      <c r="F52" s="124">
        <v>0.9</v>
      </c>
      <c r="G52" s="183">
        <f t="shared" si="2"/>
        <v>0.3</v>
      </c>
      <c r="H52" s="41">
        <f t="shared" si="3"/>
        <v>0.3</v>
      </c>
    </row>
    <row r="53" spans="1:8" ht="17.25" customHeight="1">
      <c r="A53" s="26" t="s">
        <v>59</v>
      </c>
      <c r="B53" s="96" t="s">
        <v>60</v>
      </c>
      <c r="C53" s="26"/>
      <c r="D53" s="121">
        <f aca="true" t="shared" si="4" ref="D53:F54">D54</f>
        <v>3</v>
      </c>
      <c r="E53" s="121">
        <f t="shared" si="4"/>
        <v>0</v>
      </c>
      <c r="F53" s="121">
        <f t="shared" si="4"/>
        <v>0</v>
      </c>
      <c r="G53" s="183">
        <f t="shared" si="2"/>
        <v>0</v>
      </c>
      <c r="H53" s="41">
        <v>0</v>
      </c>
    </row>
    <row r="54" spans="1:8" ht="15">
      <c r="A54" s="32" t="s">
        <v>65</v>
      </c>
      <c r="B54" s="17" t="s">
        <v>66</v>
      </c>
      <c r="C54" s="32"/>
      <c r="D54" s="18">
        <f t="shared" si="4"/>
        <v>3</v>
      </c>
      <c r="E54" s="18">
        <f t="shared" si="4"/>
        <v>0</v>
      </c>
      <c r="F54" s="18">
        <f t="shared" si="4"/>
        <v>0</v>
      </c>
      <c r="G54" s="183">
        <f t="shared" si="2"/>
        <v>0</v>
      </c>
      <c r="H54" s="41">
        <v>0</v>
      </c>
    </row>
    <row r="55" spans="1:8" s="65" customFormat="1" ht="36.75" customHeight="1">
      <c r="A55" s="122"/>
      <c r="B55" s="123" t="s">
        <v>139</v>
      </c>
      <c r="C55" s="122" t="s">
        <v>280</v>
      </c>
      <c r="D55" s="124">
        <v>3</v>
      </c>
      <c r="E55" s="124">
        <v>0</v>
      </c>
      <c r="F55" s="124">
        <v>0</v>
      </c>
      <c r="G55" s="183">
        <f t="shared" si="2"/>
        <v>0</v>
      </c>
      <c r="H55" s="41">
        <v>0</v>
      </c>
    </row>
    <row r="56" spans="1:8" ht="36.75" customHeight="1">
      <c r="A56" s="26"/>
      <c r="B56" s="96" t="s">
        <v>115</v>
      </c>
      <c r="C56" s="26"/>
      <c r="D56" s="18">
        <f>D57</f>
        <v>5225.6</v>
      </c>
      <c r="E56" s="18">
        <f>E57</f>
        <v>4105.6</v>
      </c>
      <c r="F56" s="18">
        <f>F57</f>
        <v>5225.6</v>
      </c>
      <c r="G56" s="183">
        <f t="shared" si="2"/>
        <v>1</v>
      </c>
      <c r="H56" s="41">
        <f t="shared" si="3"/>
        <v>1.2727981293842556</v>
      </c>
    </row>
    <row r="57" spans="1:8" s="65" customFormat="1" ht="30">
      <c r="A57" s="122"/>
      <c r="B57" s="123" t="s">
        <v>116</v>
      </c>
      <c r="C57" s="122" t="s">
        <v>274</v>
      </c>
      <c r="D57" s="124">
        <v>5225.6</v>
      </c>
      <c r="E57" s="124">
        <v>4105.6</v>
      </c>
      <c r="F57" s="124">
        <v>5225.6</v>
      </c>
      <c r="G57" s="183">
        <f t="shared" si="2"/>
        <v>1</v>
      </c>
      <c r="H57" s="41">
        <f t="shared" si="3"/>
        <v>1.2727981293842556</v>
      </c>
    </row>
    <row r="58" spans="1:8" ht="24.75" customHeight="1">
      <c r="A58" s="32"/>
      <c r="B58" s="96" t="s">
        <v>83</v>
      </c>
      <c r="C58" s="26"/>
      <c r="D58" s="121">
        <f>D32+D39+D41+D46+D50+D53+D56+D44</f>
        <v>8417.300000000001</v>
      </c>
      <c r="E58" s="121">
        <f>E32+E39+E41+E46+E50+E53+E56+E44</f>
        <v>6633.1</v>
      </c>
      <c r="F58" s="121">
        <f>F32+F39+F41+F46+F50+F53+F56+F44</f>
        <v>7844.200000000001</v>
      </c>
      <c r="G58" s="183">
        <f t="shared" si="2"/>
        <v>0.9319140341914866</v>
      </c>
      <c r="H58" s="41">
        <f t="shared" si="3"/>
        <v>1.1825843120109754</v>
      </c>
    </row>
    <row r="59" spans="1:8" ht="15">
      <c r="A59" s="6"/>
      <c r="B59" s="17" t="s">
        <v>98</v>
      </c>
      <c r="C59" s="32"/>
      <c r="D59" s="186">
        <f>D56</f>
        <v>5225.6</v>
      </c>
      <c r="E59" s="186">
        <f>E56</f>
        <v>4105.6</v>
      </c>
      <c r="F59" s="186">
        <f>F56</f>
        <v>5225.6</v>
      </c>
      <c r="G59" s="183">
        <f t="shared" si="2"/>
        <v>1</v>
      </c>
      <c r="H59" s="41">
        <f t="shared" si="3"/>
        <v>1.2727981293842556</v>
      </c>
    </row>
    <row r="60" ht="15">
      <c r="A60" s="12"/>
    </row>
    <row r="61" ht="14.25">
      <c r="A61" s="146"/>
    </row>
    <row r="62" spans="1:8" ht="15">
      <c r="A62" s="146"/>
      <c r="B62" s="5" t="s">
        <v>108</v>
      </c>
      <c r="C62" s="12"/>
      <c r="G62" s="145">
        <f>H62</f>
        <v>2396.2</v>
      </c>
      <c r="H62" s="3">
        <v>2396.2</v>
      </c>
    </row>
    <row r="63" spans="1:3" ht="15">
      <c r="A63" s="146"/>
      <c r="B63" s="5"/>
      <c r="C63" s="12"/>
    </row>
    <row r="64" spans="1:6" ht="15">
      <c r="A64" s="146"/>
      <c r="B64" s="5" t="s">
        <v>99</v>
      </c>
      <c r="C64" s="12"/>
      <c r="F64" s="147"/>
    </row>
    <row r="65" spans="1:3" ht="15">
      <c r="A65" s="146"/>
      <c r="B65" s="5" t="s">
        <v>100</v>
      </c>
      <c r="C65" s="12"/>
    </row>
    <row r="66" spans="2:3" ht="15">
      <c r="B66" s="5"/>
      <c r="C66" s="12"/>
    </row>
    <row r="67" spans="2:3" ht="15">
      <c r="B67" s="5" t="s">
        <v>101</v>
      </c>
      <c r="C67" s="12"/>
    </row>
    <row r="68" spans="2:3" ht="15">
      <c r="B68" s="5" t="s">
        <v>102</v>
      </c>
      <c r="C68" s="12"/>
    </row>
    <row r="69" spans="2:3" ht="15">
      <c r="B69" s="5"/>
      <c r="C69" s="12"/>
    </row>
    <row r="70" spans="2:3" ht="15">
      <c r="B70" s="5" t="s">
        <v>103</v>
      </c>
      <c r="C70" s="12"/>
    </row>
    <row r="71" spans="2:3" ht="15">
      <c r="B71" s="5" t="s">
        <v>104</v>
      </c>
      <c r="C71" s="12"/>
    </row>
    <row r="72" spans="2:3" ht="15">
      <c r="B72" s="5"/>
      <c r="C72" s="12"/>
    </row>
    <row r="73" spans="2:3" ht="15">
      <c r="B73" s="5" t="s">
        <v>105</v>
      </c>
      <c r="C73" s="12"/>
    </row>
    <row r="74" spans="2:3" ht="15">
      <c r="B74" s="5" t="s">
        <v>106</v>
      </c>
      <c r="C74" s="12"/>
    </row>
    <row r="75" spans="2:3" ht="15">
      <c r="B75" s="5"/>
      <c r="C75" s="12"/>
    </row>
    <row r="76" spans="2:3" ht="15">
      <c r="B76" s="5"/>
      <c r="C76" s="12"/>
    </row>
    <row r="77" spans="2:8" ht="15">
      <c r="B77" s="5" t="s">
        <v>107</v>
      </c>
      <c r="C77" s="12"/>
      <c r="G77" s="147">
        <f>H77</f>
        <v>185.39999999999873</v>
      </c>
      <c r="H77" s="2">
        <f>H62+F27-F58</f>
        <v>185.39999999999873</v>
      </c>
    </row>
    <row r="80" spans="2:3" ht="15">
      <c r="B80" s="5" t="s">
        <v>109</v>
      </c>
      <c r="C80" s="12"/>
    </row>
    <row r="81" spans="2:3" ht="15">
      <c r="B81" s="5" t="s">
        <v>110</v>
      </c>
      <c r="C81" s="12"/>
    </row>
    <row r="82" spans="2:3" ht="15">
      <c r="B82" s="5" t="s">
        <v>319</v>
      </c>
      <c r="C82" s="12"/>
    </row>
  </sheetData>
  <sheetProtection/>
  <mergeCells count="16"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  <mergeCell ref="A30:A31"/>
    <mergeCell ref="B30:B31"/>
    <mergeCell ref="D30:D31"/>
    <mergeCell ref="H30:H31"/>
    <mergeCell ref="E30:E31"/>
    <mergeCell ref="C30:C31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2"/>
  <sheetViews>
    <sheetView zoomScalePageLayoutView="0" workbookViewId="0" topLeftCell="A22">
      <selection activeCell="A22" sqref="A1:G16384"/>
    </sheetView>
  </sheetViews>
  <sheetFormatPr defaultColWidth="9.140625" defaultRowHeight="12.75"/>
  <cols>
    <col min="1" max="1" width="8.00390625" style="145" customWidth="1"/>
    <col min="2" max="2" width="40.7109375" style="145" customWidth="1"/>
    <col min="3" max="3" width="24.421875" style="146" hidden="1" customWidth="1"/>
    <col min="4" max="4" width="11.8515625" style="145" customWidth="1"/>
    <col min="5" max="5" width="14.421875" style="145" hidden="1" customWidth="1"/>
    <col min="6" max="7" width="11.57421875" style="145" customWidth="1"/>
    <col min="8" max="8" width="16.57421875" style="3" hidden="1" customWidth="1"/>
    <col min="9" max="16384" width="9.140625" style="3" customWidth="1"/>
  </cols>
  <sheetData>
    <row r="1" spans="1:8" s="11" customFormat="1" ht="58.5" customHeight="1">
      <c r="A1" s="241" t="s">
        <v>420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187"/>
      <c r="B2" s="263" t="s">
        <v>15</v>
      </c>
      <c r="C2" s="26"/>
      <c r="D2" s="257" t="s">
        <v>16</v>
      </c>
      <c r="E2" s="238" t="s">
        <v>357</v>
      </c>
      <c r="F2" s="257" t="s">
        <v>17</v>
      </c>
      <c r="G2" s="264" t="s">
        <v>180</v>
      </c>
      <c r="H2" s="238" t="s">
        <v>358</v>
      </c>
    </row>
    <row r="3" spans="1:8" ht="24.75" customHeight="1">
      <c r="A3" s="118"/>
      <c r="B3" s="263"/>
      <c r="C3" s="26"/>
      <c r="D3" s="257"/>
      <c r="E3" s="239"/>
      <c r="F3" s="257"/>
      <c r="G3" s="265"/>
      <c r="H3" s="239"/>
    </row>
    <row r="4" spans="1:8" ht="15">
      <c r="A4" s="118"/>
      <c r="B4" s="17" t="s">
        <v>97</v>
      </c>
      <c r="C4" s="32"/>
      <c r="D4" s="18">
        <f>D5+D6+D7+D8+D9+D10+D11+D12+D13+D14+D15+D16+D17+D18+D19</f>
        <v>5501.3</v>
      </c>
      <c r="E4" s="18">
        <f>E5+E6+E7+E8+E9+E10+E11+E12+E13+E14+E15+E16+E17+E18+E19</f>
        <v>2314.8</v>
      </c>
      <c r="F4" s="18">
        <f>F5+F6+F7+F8+F9+F10+F11+F12+F13+F14+F15+F16+F17+F18+F19</f>
        <v>5478.299999999999</v>
      </c>
      <c r="G4" s="8">
        <f>F4/D4</f>
        <v>0.99581917001436</v>
      </c>
      <c r="H4" s="8">
        <f>F4/E4</f>
        <v>2.366640746500777</v>
      </c>
    </row>
    <row r="5" spans="1:8" ht="15">
      <c r="A5" s="118"/>
      <c r="B5" s="17" t="s">
        <v>19</v>
      </c>
      <c r="C5" s="32"/>
      <c r="D5" s="18">
        <v>1000</v>
      </c>
      <c r="E5" s="18">
        <v>540</v>
      </c>
      <c r="F5" s="18">
        <v>943.8</v>
      </c>
      <c r="G5" s="8">
        <f aca="true" t="shared" si="0" ref="G5:G27">F5/D5</f>
        <v>0.9438</v>
      </c>
      <c r="H5" s="8">
        <f aca="true" t="shared" si="1" ref="H5:H27">F5/E5</f>
        <v>1.7477777777777777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150</v>
      </c>
      <c r="E7" s="18">
        <v>50</v>
      </c>
      <c r="F7" s="18">
        <v>74.1</v>
      </c>
      <c r="G7" s="8">
        <f t="shared" si="0"/>
        <v>0.49399999999999994</v>
      </c>
      <c r="H7" s="8">
        <f t="shared" si="1"/>
        <v>1.482</v>
      </c>
    </row>
    <row r="8" spans="1:8" ht="15">
      <c r="A8" s="118"/>
      <c r="B8" s="17" t="s">
        <v>22</v>
      </c>
      <c r="C8" s="32"/>
      <c r="D8" s="18">
        <v>144</v>
      </c>
      <c r="E8" s="18">
        <v>50</v>
      </c>
      <c r="F8" s="18">
        <v>147.1</v>
      </c>
      <c r="G8" s="8">
        <f t="shared" si="0"/>
        <v>1.0215277777777778</v>
      </c>
      <c r="H8" s="8">
        <f t="shared" si="1"/>
        <v>2.9419999999999997</v>
      </c>
    </row>
    <row r="9" spans="1:8" ht="15">
      <c r="A9" s="118"/>
      <c r="B9" s="17" t="s">
        <v>23</v>
      </c>
      <c r="C9" s="32"/>
      <c r="D9" s="18">
        <v>1616.8</v>
      </c>
      <c r="E9" s="18">
        <v>850</v>
      </c>
      <c r="F9" s="18">
        <v>1628.2</v>
      </c>
      <c r="G9" s="8">
        <f t="shared" si="0"/>
        <v>1.0070509648688768</v>
      </c>
      <c r="H9" s="8">
        <f t="shared" si="1"/>
        <v>1.915529411764706</v>
      </c>
    </row>
    <row r="10" spans="1:8" ht="15">
      <c r="A10" s="118"/>
      <c r="B10" s="17" t="s">
        <v>122</v>
      </c>
      <c r="C10" s="32"/>
      <c r="D10" s="18">
        <v>30</v>
      </c>
      <c r="E10" s="18">
        <v>8</v>
      </c>
      <c r="F10" s="18">
        <v>27.5</v>
      </c>
      <c r="G10" s="8">
        <f t="shared" si="0"/>
        <v>0.9166666666666666</v>
      </c>
      <c r="H10" s="8">
        <f t="shared" si="1"/>
        <v>3.4375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171</v>
      </c>
      <c r="E12" s="18">
        <v>81</v>
      </c>
      <c r="F12" s="18">
        <v>171.6</v>
      </c>
      <c r="G12" s="8">
        <f t="shared" si="0"/>
        <v>1.0035087719298246</v>
      </c>
      <c r="H12" s="8">
        <f t="shared" si="1"/>
        <v>2.1185185185185182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23.25" customHeight="1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2385.5</v>
      </c>
      <c r="E17" s="18">
        <v>735.8</v>
      </c>
      <c r="F17" s="18">
        <v>2482</v>
      </c>
      <c r="G17" s="8">
        <v>0</v>
      </c>
      <c r="H17" s="8">
        <v>0</v>
      </c>
    </row>
    <row r="18" spans="1:8" ht="15">
      <c r="A18" s="118"/>
      <c r="B18" s="17" t="s">
        <v>146</v>
      </c>
      <c r="C18" s="32"/>
      <c r="D18" s="18">
        <v>4</v>
      </c>
      <c r="E18" s="18">
        <v>0</v>
      </c>
      <c r="F18" s="18">
        <v>4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D21+D22+D23+D24+D25</f>
        <v>314.6</v>
      </c>
      <c r="E20" s="18">
        <f>E21+E22+E23+E24+E25</f>
        <v>653.1</v>
      </c>
      <c r="F20" s="18">
        <f>F21+F22+F23+F24+F25</f>
        <v>307.8</v>
      </c>
      <c r="G20" s="8">
        <f t="shared" si="0"/>
        <v>0.9783852511125238</v>
      </c>
      <c r="H20" s="8">
        <f t="shared" si="1"/>
        <v>0.4712907671107028</v>
      </c>
    </row>
    <row r="21" spans="1:8" ht="15">
      <c r="A21" s="118"/>
      <c r="B21" s="17" t="s">
        <v>37</v>
      </c>
      <c r="C21" s="32"/>
      <c r="D21" s="18">
        <v>172.7</v>
      </c>
      <c r="E21" s="18">
        <v>511.2</v>
      </c>
      <c r="F21" s="32" t="s">
        <v>425</v>
      </c>
      <c r="G21" s="8">
        <f t="shared" si="0"/>
        <v>0.9606253618992473</v>
      </c>
      <c r="H21" s="8">
        <f t="shared" si="1"/>
        <v>0.3245305164319249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0</v>
      </c>
      <c r="E23" s="18">
        <v>0</v>
      </c>
      <c r="F23" s="18">
        <v>0</v>
      </c>
      <c r="G23" s="8">
        <v>0</v>
      </c>
      <c r="H23" s="8">
        <v>0</v>
      </c>
    </row>
    <row r="24" spans="1:8" ht="30">
      <c r="A24" s="118"/>
      <c r="B24" s="17" t="s">
        <v>40</v>
      </c>
      <c r="C24" s="32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28.5" customHeight="1" thickBot="1">
      <c r="A25" s="118"/>
      <c r="B25" s="180" t="s">
        <v>189</v>
      </c>
      <c r="C25" s="181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26.25" customHeight="1">
      <c r="A26" s="118"/>
      <c r="B26" s="105" t="s">
        <v>41</v>
      </c>
      <c r="C26" s="26"/>
      <c r="D26" s="18">
        <f>D4+D20</f>
        <v>5815.900000000001</v>
      </c>
      <c r="E26" s="18">
        <f>E4+E20</f>
        <v>2967.9</v>
      </c>
      <c r="F26" s="18">
        <f>F4+F20</f>
        <v>5786.099999999999</v>
      </c>
      <c r="G26" s="8">
        <f t="shared" si="0"/>
        <v>0.9948761154765383</v>
      </c>
      <c r="H26" s="8">
        <f t="shared" si="1"/>
        <v>1.9495602951581925</v>
      </c>
    </row>
    <row r="27" spans="1:8" ht="21" customHeight="1">
      <c r="A27" s="118"/>
      <c r="B27" s="17" t="s">
        <v>123</v>
      </c>
      <c r="C27" s="32"/>
      <c r="D27" s="18">
        <f>D4</f>
        <v>5501.3</v>
      </c>
      <c r="E27" s="18">
        <f>E4</f>
        <v>2314.8</v>
      </c>
      <c r="F27" s="18">
        <f>F4</f>
        <v>5478.299999999999</v>
      </c>
      <c r="G27" s="8">
        <f t="shared" si="0"/>
        <v>0.99581917001436</v>
      </c>
      <c r="H27" s="8">
        <f t="shared" si="1"/>
        <v>2.366640746500777</v>
      </c>
    </row>
    <row r="28" spans="1:8" ht="12.75">
      <c r="A28" s="249"/>
      <c r="B28" s="232"/>
      <c r="C28" s="232"/>
      <c r="D28" s="232"/>
      <c r="E28" s="232"/>
      <c r="F28" s="232"/>
      <c r="G28" s="232"/>
      <c r="H28" s="252"/>
    </row>
    <row r="29" spans="1:8" ht="15" customHeight="1">
      <c r="A29" s="262" t="s">
        <v>196</v>
      </c>
      <c r="B29" s="263" t="s">
        <v>42</v>
      </c>
      <c r="C29" s="245" t="s">
        <v>264</v>
      </c>
      <c r="D29" s="257" t="s">
        <v>16</v>
      </c>
      <c r="E29" s="238" t="s">
        <v>357</v>
      </c>
      <c r="F29" s="238" t="s">
        <v>17</v>
      </c>
      <c r="G29" s="264" t="s">
        <v>180</v>
      </c>
      <c r="H29" s="238" t="s">
        <v>358</v>
      </c>
    </row>
    <row r="30" spans="1:8" ht="15" customHeight="1">
      <c r="A30" s="262"/>
      <c r="B30" s="263"/>
      <c r="C30" s="246"/>
      <c r="D30" s="257"/>
      <c r="E30" s="239"/>
      <c r="F30" s="239"/>
      <c r="G30" s="265"/>
      <c r="H30" s="239"/>
    </row>
    <row r="31" spans="1:8" ht="28.5">
      <c r="A31" s="26" t="s">
        <v>84</v>
      </c>
      <c r="B31" s="96" t="s">
        <v>43</v>
      </c>
      <c r="C31" s="26"/>
      <c r="D31" s="121">
        <f>D32+D34+D35+D33</f>
        <v>1709.6</v>
      </c>
      <c r="E31" s="121">
        <f>E32+E34+E35+E33</f>
        <v>1628.8</v>
      </c>
      <c r="F31" s="121">
        <f>F32+F34+F35+F33</f>
        <v>1505.9999999999998</v>
      </c>
      <c r="G31" s="188">
        <f>F31/D31</f>
        <v>0.8809078146934954</v>
      </c>
      <c r="H31" s="43">
        <f>F31/E31</f>
        <v>0.924607072691552</v>
      </c>
    </row>
    <row r="32" spans="1:8" ht="77.25" customHeight="1">
      <c r="A32" s="32" t="s">
        <v>87</v>
      </c>
      <c r="B32" s="17" t="s">
        <v>201</v>
      </c>
      <c r="C32" s="32" t="s">
        <v>87</v>
      </c>
      <c r="D32" s="18">
        <v>1605.8</v>
      </c>
      <c r="E32" s="18">
        <v>1521</v>
      </c>
      <c r="F32" s="18">
        <v>1423.6</v>
      </c>
      <c r="G32" s="188">
        <f aca="true" t="shared" si="2" ref="G32:G59">F32/D32</f>
        <v>0.8865363058911445</v>
      </c>
      <c r="H32" s="43">
        <f aca="true" t="shared" si="3" ref="H32:H59">F32/E32</f>
        <v>0.9359631821170282</v>
      </c>
    </row>
    <row r="33" spans="1:8" ht="34.5" customHeight="1">
      <c r="A33" s="32" t="s">
        <v>306</v>
      </c>
      <c r="B33" s="17" t="s">
        <v>307</v>
      </c>
      <c r="C33" s="32"/>
      <c r="D33" s="18">
        <v>89.8</v>
      </c>
      <c r="E33" s="18">
        <v>95.8</v>
      </c>
      <c r="F33" s="18">
        <v>78.8</v>
      </c>
      <c r="G33" s="188">
        <f t="shared" si="2"/>
        <v>0.8775055679287305</v>
      </c>
      <c r="H33" s="43">
        <f t="shared" si="3"/>
        <v>0.8225469728601252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7.5</v>
      </c>
      <c r="F34" s="18">
        <v>0</v>
      </c>
      <c r="G34" s="188">
        <f t="shared" si="2"/>
        <v>0</v>
      </c>
      <c r="H34" s="43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</f>
        <v>4</v>
      </c>
      <c r="E35" s="18">
        <f>E36</f>
        <v>4.5</v>
      </c>
      <c r="F35" s="18">
        <f>F36</f>
        <v>3.6</v>
      </c>
      <c r="G35" s="188">
        <f t="shared" si="2"/>
        <v>0.9</v>
      </c>
      <c r="H35" s="43">
        <v>0</v>
      </c>
    </row>
    <row r="36" spans="1:8" s="65" customFormat="1" ht="30">
      <c r="A36" s="122"/>
      <c r="B36" s="123" t="s">
        <v>135</v>
      </c>
      <c r="C36" s="122" t="s">
        <v>204</v>
      </c>
      <c r="D36" s="124">
        <v>4</v>
      </c>
      <c r="E36" s="124">
        <v>4.5</v>
      </c>
      <c r="F36" s="124">
        <v>3.6</v>
      </c>
      <c r="G36" s="188">
        <f t="shared" si="2"/>
        <v>0.9</v>
      </c>
      <c r="H36" s="43">
        <v>0</v>
      </c>
    </row>
    <row r="37" spans="1:8" ht="14.25" customHeight="1">
      <c r="A37" s="26" t="s">
        <v>128</v>
      </c>
      <c r="B37" s="96" t="s">
        <v>119</v>
      </c>
      <c r="C37" s="26"/>
      <c r="D37" s="121">
        <f>D38</f>
        <v>141.9</v>
      </c>
      <c r="E37" s="121">
        <f>E38</f>
        <v>108.3</v>
      </c>
      <c r="F37" s="121">
        <f>F38</f>
        <v>111</v>
      </c>
      <c r="G37" s="188">
        <f t="shared" si="2"/>
        <v>0.7822410147991543</v>
      </c>
      <c r="H37" s="43">
        <f t="shared" si="3"/>
        <v>1.0249307479224377</v>
      </c>
    </row>
    <row r="38" spans="1:8" ht="45">
      <c r="A38" s="32" t="s">
        <v>129</v>
      </c>
      <c r="B38" s="17" t="s">
        <v>210</v>
      </c>
      <c r="C38" s="32" t="s">
        <v>265</v>
      </c>
      <c r="D38" s="18">
        <v>141.9</v>
      </c>
      <c r="E38" s="18">
        <v>108.3</v>
      </c>
      <c r="F38" s="18">
        <v>111</v>
      </c>
      <c r="G38" s="188">
        <f t="shared" si="2"/>
        <v>0.7822410147991543</v>
      </c>
      <c r="H38" s="43">
        <f t="shared" si="3"/>
        <v>1.0249307479224377</v>
      </c>
    </row>
    <row r="39" spans="1:8" ht="28.5">
      <c r="A39" s="26" t="s">
        <v>90</v>
      </c>
      <c r="B39" s="96" t="s">
        <v>50</v>
      </c>
      <c r="C39" s="26"/>
      <c r="D39" s="121">
        <f aca="true" t="shared" si="4" ref="D39:F40">D40</f>
        <v>30</v>
      </c>
      <c r="E39" s="121">
        <f t="shared" si="4"/>
        <v>30</v>
      </c>
      <c r="F39" s="121">
        <f t="shared" si="4"/>
        <v>0</v>
      </c>
      <c r="G39" s="188">
        <f t="shared" si="2"/>
        <v>0</v>
      </c>
      <c r="H39" s="43">
        <f t="shared" si="3"/>
        <v>0</v>
      </c>
    </row>
    <row r="40" spans="1:8" ht="15">
      <c r="A40" s="32" t="s">
        <v>130</v>
      </c>
      <c r="B40" s="17" t="s">
        <v>121</v>
      </c>
      <c r="C40" s="32"/>
      <c r="D40" s="18">
        <f t="shared" si="4"/>
        <v>30</v>
      </c>
      <c r="E40" s="18">
        <f t="shared" si="4"/>
        <v>30</v>
      </c>
      <c r="F40" s="18">
        <f t="shared" si="4"/>
        <v>0</v>
      </c>
      <c r="G40" s="188">
        <f t="shared" si="2"/>
        <v>0</v>
      </c>
      <c r="H40" s="43">
        <f t="shared" si="3"/>
        <v>0</v>
      </c>
    </row>
    <row r="41" spans="1:8" s="65" customFormat="1" ht="63.75" customHeight="1">
      <c r="A41" s="122"/>
      <c r="B41" s="123" t="s">
        <v>282</v>
      </c>
      <c r="C41" s="122" t="s">
        <v>281</v>
      </c>
      <c r="D41" s="124">
        <v>30</v>
      </c>
      <c r="E41" s="124">
        <v>30</v>
      </c>
      <c r="F41" s="124">
        <v>0</v>
      </c>
      <c r="G41" s="188">
        <f t="shared" si="2"/>
        <v>0</v>
      </c>
      <c r="H41" s="43">
        <f t="shared" si="3"/>
        <v>0</v>
      </c>
    </row>
    <row r="42" spans="1:8" s="65" customFormat="1" ht="18" customHeight="1">
      <c r="A42" s="139" t="s">
        <v>91</v>
      </c>
      <c r="B42" s="105" t="s">
        <v>52</v>
      </c>
      <c r="C42" s="122"/>
      <c r="D42" s="107">
        <f>D43</f>
        <v>4.5</v>
      </c>
      <c r="E42" s="107">
        <f>E43</f>
        <v>4.5</v>
      </c>
      <c r="F42" s="107">
        <f>F43</f>
        <v>4.5</v>
      </c>
      <c r="G42" s="188">
        <f t="shared" si="2"/>
        <v>1</v>
      </c>
      <c r="H42" s="43">
        <f t="shared" si="3"/>
        <v>1</v>
      </c>
    </row>
    <row r="43" spans="1:8" s="65" customFormat="1" ht="30.75" customHeight="1">
      <c r="A43" s="122" t="s">
        <v>92</v>
      </c>
      <c r="B43" s="123" t="s">
        <v>154</v>
      </c>
      <c r="C43" s="122" t="s">
        <v>380</v>
      </c>
      <c r="D43" s="124">
        <v>4.5</v>
      </c>
      <c r="E43" s="124">
        <v>4.5</v>
      </c>
      <c r="F43" s="124">
        <v>4.5</v>
      </c>
      <c r="G43" s="188">
        <f t="shared" si="2"/>
        <v>1</v>
      </c>
      <c r="H43" s="43">
        <f t="shared" si="3"/>
        <v>1</v>
      </c>
    </row>
    <row r="44" spans="1:8" ht="28.5">
      <c r="A44" s="26" t="s">
        <v>93</v>
      </c>
      <c r="B44" s="96" t="s">
        <v>53</v>
      </c>
      <c r="C44" s="26"/>
      <c r="D44" s="121">
        <f>D45</f>
        <v>246.5</v>
      </c>
      <c r="E44" s="121">
        <f>E45</f>
        <v>180</v>
      </c>
      <c r="F44" s="121">
        <f>F45</f>
        <v>148.5</v>
      </c>
      <c r="G44" s="188">
        <f t="shared" si="2"/>
        <v>0.6024340770791075</v>
      </c>
      <c r="H44" s="43">
        <f t="shared" si="3"/>
        <v>0.825</v>
      </c>
    </row>
    <row r="45" spans="1:8" ht="15">
      <c r="A45" s="32" t="s">
        <v>57</v>
      </c>
      <c r="B45" s="17" t="s">
        <v>58</v>
      </c>
      <c r="C45" s="32"/>
      <c r="D45" s="18">
        <f>D46+D47</f>
        <v>246.5</v>
      </c>
      <c r="E45" s="18">
        <f>E46+E47</f>
        <v>180</v>
      </c>
      <c r="F45" s="18">
        <f>F46+F47</f>
        <v>148.5</v>
      </c>
      <c r="G45" s="188">
        <f t="shared" si="2"/>
        <v>0.6024340770791075</v>
      </c>
      <c r="H45" s="43">
        <f t="shared" si="3"/>
        <v>0.825</v>
      </c>
    </row>
    <row r="46" spans="1:8" s="65" customFormat="1" ht="15">
      <c r="A46" s="122"/>
      <c r="B46" s="123" t="s">
        <v>114</v>
      </c>
      <c r="C46" s="122" t="s">
        <v>268</v>
      </c>
      <c r="D46" s="124">
        <v>86.5</v>
      </c>
      <c r="E46" s="124">
        <v>70</v>
      </c>
      <c r="F46" s="124">
        <v>86.5</v>
      </c>
      <c r="G46" s="188">
        <f t="shared" si="2"/>
        <v>1</v>
      </c>
      <c r="H46" s="43">
        <f t="shared" si="3"/>
        <v>1.2357142857142858</v>
      </c>
    </row>
    <row r="47" spans="1:8" s="65" customFormat="1" ht="44.25" customHeight="1">
      <c r="A47" s="122"/>
      <c r="B47" s="123" t="s">
        <v>283</v>
      </c>
      <c r="C47" s="122" t="s">
        <v>284</v>
      </c>
      <c r="D47" s="124">
        <v>160</v>
      </c>
      <c r="E47" s="124">
        <v>110</v>
      </c>
      <c r="F47" s="124">
        <v>62</v>
      </c>
      <c r="G47" s="188">
        <f t="shared" si="2"/>
        <v>0.3875</v>
      </c>
      <c r="H47" s="43">
        <f t="shared" si="3"/>
        <v>0.5636363636363636</v>
      </c>
    </row>
    <row r="48" spans="1:8" ht="18.75" customHeight="1">
      <c r="A48" s="26" t="s">
        <v>160</v>
      </c>
      <c r="B48" s="96" t="s">
        <v>157</v>
      </c>
      <c r="C48" s="26"/>
      <c r="D48" s="121">
        <f>D50</f>
        <v>3</v>
      </c>
      <c r="E48" s="121">
        <f>E50</f>
        <v>2.4</v>
      </c>
      <c r="F48" s="121">
        <f>F50</f>
        <v>0.5</v>
      </c>
      <c r="G48" s="188">
        <f t="shared" si="2"/>
        <v>0.16666666666666666</v>
      </c>
      <c r="H48" s="43">
        <f t="shared" si="3"/>
        <v>0.20833333333333334</v>
      </c>
    </row>
    <row r="49" spans="1:8" ht="35.25" customHeight="1">
      <c r="A49" s="32" t="s">
        <v>150</v>
      </c>
      <c r="B49" s="17" t="s">
        <v>161</v>
      </c>
      <c r="C49" s="32"/>
      <c r="D49" s="18">
        <f>D50</f>
        <v>3</v>
      </c>
      <c r="E49" s="18">
        <f>E50</f>
        <v>2.4</v>
      </c>
      <c r="F49" s="18">
        <f>F50</f>
        <v>0.5</v>
      </c>
      <c r="G49" s="188">
        <f t="shared" si="2"/>
        <v>0.16666666666666666</v>
      </c>
      <c r="H49" s="43">
        <f t="shared" si="3"/>
        <v>0.20833333333333334</v>
      </c>
    </row>
    <row r="50" spans="1:8" s="65" customFormat="1" ht="49.5" customHeight="1">
      <c r="A50" s="189"/>
      <c r="B50" s="123" t="s">
        <v>151</v>
      </c>
      <c r="C50" s="122" t="s">
        <v>285</v>
      </c>
      <c r="D50" s="124">
        <v>3</v>
      </c>
      <c r="E50" s="124">
        <v>2.4</v>
      </c>
      <c r="F50" s="124">
        <v>0.5</v>
      </c>
      <c r="G50" s="188">
        <f t="shared" si="2"/>
        <v>0.16666666666666666</v>
      </c>
      <c r="H50" s="43">
        <f t="shared" si="3"/>
        <v>0.20833333333333334</v>
      </c>
    </row>
    <row r="51" spans="1:8" ht="14.25">
      <c r="A51" s="26" t="s">
        <v>59</v>
      </c>
      <c r="B51" s="96" t="s">
        <v>60</v>
      </c>
      <c r="C51" s="26"/>
      <c r="D51" s="121">
        <f aca="true" t="shared" si="5" ref="D51:F52">D52</f>
        <v>3</v>
      </c>
      <c r="E51" s="121">
        <f t="shared" si="5"/>
        <v>3</v>
      </c>
      <c r="F51" s="121">
        <f t="shared" si="5"/>
        <v>2.8</v>
      </c>
      <c r="G51" s="188">
        <f t="shared" si="2"/>
        <v>0.9333333333333332</v>
      </c>
      <c r="H51" s="43">
        <f t="shared" si="3"/>
        <v>0.9333333333333332</v>
      </c>
    </row>
    <row r="52" spans="1:8" ht="15">
      <c r="A52" s="32" t="s">
        <v>65</v>
      </c>
      <c r="B52" s="17" t="s">
        <v>66</v>
      </c>
      <c r="C52" s="32"/>
      <c r="D52" s="18">
        <f t="shared" si="5"/>
        <v>3</v>
      </c>
      <c r="E52" s="18">
        <f t="shared" si="5"/>
        <v>3</v>
      </c>
      <c r="F52" s="18">
        <f t="shared" si="5"/>
        <v>2.8</v>
      </c>
      <c r="G52" s="188">
        <f t="shared" si="2"/>
        <v>0.9333333333333332</v>
      </c>
      <c r="H52" s="43">
        <f t="shared" si="3"/>
        <v>0.9333333333333332</v>
      </c>
    </row>
    <row r="53" spans="1:8" s="65" customFormat="1" ht="35.25" customHeight="1">
      <c r="A53" s="122"/>
      <c r="B53" s="123" t="s">
        <v>140</v>
      </c>
      <c r="C53" s="122" t="s">
        <v>286</v>
      </c>
      <c r="D53" s="124">
        <v>3</v>
      </c>
      <c r="E53" s="124">
        <v>3</v>
      </c>
      <c r="F53" s="124">
        <v>2.8</v>
      </c>
      <c r="G53" s="188">
        <f t="shared" si="2"/>
        <v>0.9333333333333332</v>
      </c>
      <c r="H53" s="43">
        <f t="shared" si="3"/>
        <v>0.9333333333333332</v>
      </c>
    </row>
    <row r="54" spans="1:8" ht="15.75" customHeight="1">
      <c r="A54" s="26">
        <v>1000</v>
      </c>
      <c r="B54" s="96" t="s">
        <v>75</v>
      </c>
      <c r="C54" s="26"/>
      <c r="D54" s="121">
        <f>D55</f>
        <v>60</v>
      </c>
      <c r="E54" s="121">
        <f>E55</f>
        <v>47.5</v>
      </c>
      <c r="F54" s="121">
        <f>F55</f>
        <v>57.5</v>
      </c>
      <c r="G54" s="188">
        <f t="shared" si="2"/>
        <v>0.9583333333333334</v>
      </c>
      <c r="H54" s="43">
        <f t="shared" si="3"/>
        <v>1.2105263157894737</v>
      </c>
    </row>
    <row r="55" spans="1:8" ht="15">
      <c r="A55" s="32" t="s">
        <v>76</v>
      </c>
      <c r="B55" s="17" t="s">
        <v>237</v>
      </c>
      <c r="C55" s="32" t="s">
        <v>76</v>
      </c>
      <c r="D55" s="18">
        <v>60</v>
      </c>
      <c r="E55" s="18">
        <v>47.5</v>
      </c>
      <c r="F55" s="18">
        <v>57.5</v>
      </c>
      <c r="G55" s="188">
        <f t="shared" si="2"/>
        <v>0.9583333333333334</v>
      </c>
      <c r="H55" s="43">
        <f t="shared" si="3"/>
        <v>1.2105263157894737</v>
      </c>
    </row>
    <row r="56" spans="1:8" ht="15">
      <c r="A56" s="26"/>
      <c r="B56" s="96" t="s">
        <v>115</v>
      </c>
      <c r="C56" s="26"/>
      <c r="D56" s="18">
        <f>D57</f>
        <v>5210.2</v>
      </c>
      <c r="E56" s="18">
        <f>E57</f>
        <v>3450.2</v>
      </c>
      <c r="F56" s="18">
        <f>F57</f>
        <v>5210.2</v>
      </c>
      <c r="G56" s="188">
        <f t="shared" si="2"/>
        <v>1</v>
      </c>
      <c r="H56" s="43">
        <f t="shared" si="3"/>
        <v>1.5101153556315576</v>
      </c>
    </row>
    <row r="57" spans="1:8" s="65" customFormat="1" ht="30">
      <c r="A57" s="122"/>
      <c r="B57" s="123" t="s">
        <v>116</v>
      </c>
      <c r="C57" s="122" t="s">
        <v>274</v>
      </c>
      <c r="D57" s="124">
        <v>5210.2</v>
      </c>
      <c r="E57" s="124">
        <v>3450.2</v>
      </c>
      <c r="F57" s="124">
        <v>5210.2</v>
      </c>
      <c r="G57" s="188">
        <f t="shared" si="2"/>
        <v>1</v>
      </c>
      <c r="H57" s="43">
        <f t="shared" si="3"/>
        <v>1.5101153556315576</v>
      </c>
    </row>
    <row r="58" spans="1:8" ht="18" customHeight="1">
      <c r="A58" s="32"/>
      <c r="B58" s="96" t="s">
        <v>83</v>
      </c>
      <c r="C58" s="26"/>
      <c r="D58" s="121">
        <f>D31+D37+D39+D44+D50+D51+D54+D56+D42</f>
        <v>7408.7</v>
      </c>
      <c r="E58" s="121">
        <f>E31+E37+E39+E44+E50+E51+E54+E56+E42</f>
        <v>5454.7</v>
      </c>
      <c r="F58" s="121">
        <f>F31+F37+F39+F44+F50+F51+F54+F56+F42</f>
        <v>7041</v>
      </c>
      <c r="G58" s="188">
        <f t="shared" si="2"/>
        <v>0.9503691605814786</v>
      </c>
      <c r="H58" s="43">
        <f t="shared" si="3"/>
        <v>1.290813426952903</v>
      </c>
    </row>
    <row r="59" spans="1:8" ht="15">
      <c r="A59" s="185"/>
      <c r="B59" s="17" t="s">
        <v>98</v>
      </c>
      <c r="C59" s="32"/>
      <c r="D59" s="186">
        <f>D56</f>
        <v>5210.2</v>
      </c>
      <c r="E59" s="186">
        <f>E56</f>
        <v>3450.2</v>
      </c>
      <c r="F59" s="186">
        <f>F56</f>
        <v>5210.2</v>
      </c>
      <c r="G59" s="188">
        <f t="shared" si="2"/>
        <v>1</v>
      </c>
      <c r="H59" s="43">
        <f t="shared" si="3"/>
        <v>1.5101153556315576</v>
      </c>
    </row>
    <row r="60" ht="14.25">
      <c r="A60" s="146"/>
    </row>
    <row r="61" ht="14.25">
      <c r="A61" s="146"/>
    </row>
    <row r="62" spans="1:8" ht="15">
      <c r="A62" s="146"/>
      <c r="B62" s="5" t="s">
        <v>108</v>
      </c>
      <c r="C62" s="12"/>
      <c r="G62" s="145">
        <f>H62</f>
        <v>1592.8</v>
      </c>
      <c r="H62" s="3">
        <v>1592.8</v>
      </c>
    </row>
    <row r="63" spans="1:3" ht="15">
      <c r="A63" s="146"/>
      <c r="B63" s="5"/>
      <c r="C63" s="12"/>
    </row>
    <row r="64" spans="1:3" ht="15">
      <c r="A64" s="146"/>
      <c r="B64" s="5" t="s">
        <v>99</v>
      </c>
      <c r="C64" s="12"/>
    </row>
    <row r="65" spans="1:3" ht="15">
      <c r="A65" s="146"/>
      <c r="B65" s="5" t="s">
        <v>100</v>
      </c>
      <c r="C65" s="12"/>
    </row>
    <row r="66" spans="1:3" ht="15">
      <c r="A66" s="146"/>
      <c r="B66" s="5"/>
      <c r="C66" s="12"/>
    </row>
    <row r="67" spans="1:3" ht="15">
      <c r="A67" s="146"/>
      <c r="B67" s="5" t="s">
        <v>101</v>
      </c>
      <c r="C67" s="12"/>
    </row>
    <row r="68" spans="1:3" ht="15">
      <c r="A68" s="146"/>
      <c r="B68" s="5" t="s">
        <v>102</v>
      </c>
      <c r="C68" s="12"/>
    </row>
    <row r="69" spans="1:3" ht="15">
      <c r="A69" s="146"/>
      <c r="B69" s="5"/>
      <c r="C69" s="12"/>
    </row>
    <row r="70" spans="1:3" ht="15">
      <c r="A70" s="146"/>
      <c r="B70" s="5" t="s">
        <v>103</v>
      </c>
      <c r="C70" s="12"/>
    </row>
    <row r="71" spans="1:3" ht="15">
      <c r="A71" s="146"/>
      <c r="B71" s="5" t="s">
        <v>104</v>
      </c>
      <c r="C71" s="12"/>
    </row>
    <row r="72" spans="1:3" ht="15">
      <c r="A72" s="146"/>
      <c r="B72" s="5"/>
      <c r="C72" s="12"/>
    </row>
    <row r="73" spans="1:3" ht="15">
      <c r="A73" s="146"/>
      <c r="B73" s="5" t="s">
        <v>105</v>
      </c>
      <c r="C73" s="12"/>
    </row>
    <row r="74" spans="1:3" ht="15">
      <c r="A74" s="146"/>
      <c r="B74" s="5" t="s">
        <v>106</v>
      </c>
      <c r="C74" s="12"/>
    </row>
    <row r="75" ht="14.25">
      <c r="A75" s="146"/>
    </row>
    <row r="76" ht="14.25">
      <c r="A76" s="146"/>
    </row>
    <row r="77" spans="1:8" ht="15">
      <c r="A77" s="146"/>
      <c r="B77" s="5" t="s">
        <v>107</v>
      </c>
      <c r="C77" s="12"/>
      <c r="G77" s="147">
        <f>H77</f>
        <v>337.89999999999964</v>
      </c>
      <c r="H77" s="2">
        <f>H62+F26-F58</f>
        <v>337.89999999999964</v>
      </c>
    </row>
    <row r="78" ht="14.25">
      <c r="A78" s="146"/>
    </row>
    <row r="79" ht="14.25">
      <c r="A79" s="146"/>
    </row>
    <row r="80" spans="1:3" ht="15">
      <c r="A80" s="146"/>
      <c r="B80" s="5" t="s">
        <v>109</v>
      </c>
      <c r="C80" s="12"/>
    </row>
    <row r="81" spans="1:3" ht="15">
      <c r="A81" s="146"/>
      <c r="B81" s="5" t="s">
        <v>110</v>
      </c>
      <c r="C81" s="12"/>
    </row>
    <row r="82" spans="1:3" ht="15">
      <c r="A82" s="146"/>
      <c r="B82" s="5" t="s">
        <v>320</v>
      </c>
      <c r="C82" s="12"/>
    </row>
    <row r="83" ht="14.25">
      <c r="A83" s="146"/>
    </row>
    <row r="84" ht="14.25">
      <c r="A84" s="146"/>
    </row>
    <row r="85" ht="14.25">
      <c r="A85" s="146"/>
    </row>
    <row r="86" ht="14.25">
      <c r="A86" s="146"/>
    </row>
    <row r="87" ht="14.25">
      <c r="A87" s="146"/>
    </row>
    <row r="88" ht="14.25">
      <c r="A88" s="146"/>
    </row>
    <row r="89" ht="14.25">
      <c r="A89" s="146"/>
    </row>
    <row r="90" ht="14.25">
      <c r="A90" s="146"/>
    </row>
    <row r="91" ht="14.25">
      <c r="A91" s="146"/>
    </row>
    <row r="92" ht="14.25">
      <c r="A92" s="146"/>
    </row>
    <row r="93" ht="14.25">
      <c r="A93" s="146"/>
    </row>
    <row r="94" ht="14.25">
      <c r="A94" s="146"/>
    </row>
    <row r="95" ht="14.25">
      <c r="A95" s="146"/>
    </row>
    <row r="96" ht="14.25">
      <c r="A96" s="146"/>
    </row>
    <row r="97" ht="14.25">
      <c r="A97" s="146"/>
    </row>
    <row r="98" ht="14.25">
      <c r="A98" s="146"/>
    </row>
    <row r="99" ht="14.25">
      <c r="A99" s="146"/>
    </row>
    <row r="100" ht="14.25">
      <c r="A100" s="146"/>
    </row>
    <row r="101" ht="14.25">
      <c r="A101" s="146"/>
    </row>
    <row r="102" ht="14.25">
      <c r="A102" s="146"/>
    </row>
    <row r="103" ht="14.25">
      <c r="A103" s="146"/>
    </row>
    <row r="104" ht="14.25">
      <c r="A104" s="146"/>
    </row>
    <row r="105" ht="14.25">
      <c r="A105" s="146"/>
    </row>
    <row r="106" ht="14.25">
      <c r="A106" s="146"/>
    </row>
    <row r="107" ht="14.25">
      <c r="A107" s="146"/>
    </row>
    <row r="108" ht="14.25">
      <c r="A108" s="146"/>
    </row>
    <row r="109" ht="14.25">
      <c r="A109" s="146"/>
    </row>
    <row r="110" ht="14.25">
      <c r="A110" s="146"/>
    </row>
    <row r="111" ht="14.25">
      <c r="A111" s="146"/>
    </row>
    <row r="112" ht="14.25">
      <c r="A112" s="146"/>
    </row>
    <row r="113" ht="14.25">
      <c r="A113" s="146"/>
    </row>
    <row r="114" ht="14.25">
      <c r="A114" s="146"/>
    </row>
    <row r="115" ht="14.25">
      <c r="A115" s="146"/>
    </row>
    <row r="116" ht="14.25">
      <c r="A116" s="146"/>
    </row>
    <row r="117" ht="14.25">
      <c r="A117" s="146"/>
    </row>
    <row r="118" ht="14.25">
      <c r="A118" s="146"/>
    </row>
    <row r="119" ht="14.25">
      <c r="A119" s="146"/>
    </row>
    <row r="120" ht="14.25">
      <c r="A120" s="146"/>
    </row>
    <row r="121" ht="14.25">
      <c r="A121" s="146"/>
    </row>
    <row r="122" ht="14.25">
      <c r="A122" s="146"/>
    </row>
  </sheetData>
  <sheetProtection/>
  <mergeCells count="16"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  <mergeCell ref="E29:E30"/>
    <mergeCell ref="G2:G3"/>
    <mergeCell ref="A28:H28"/>
    <mergeCell ref="F29:F30"/>
    <mergeCell ref="F2:F3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5"/>
  <sheetViews>
    <sheetView zoomScalePageLayoutView="0" workbookViewId="0" topLeftCell="A13">
      <selection activeCell="A13" sqref="A1:G16384"/>
    </sheetView>
  </sheetViews>
  <sheetFormatPr defaultColWidth="9.140625" defaultRowHeight="12.75"/>
  <cols>
    <col min="1" max="1" width="6.140625" style="145" customWidth="1"/>
    <col min="2" max="2" width="40.140625" style="145" customWidth="1"/>
    <col min="3" max="3" width="19.421875" style="146" hidden="1" customWidth="1"/>
    <col min="4" max="4" width="11.8515625" style="145" customWidth="1"/>
    <col min="5" max="5" width="18.421875" style="145" hidden="1" customWidth="1"/>
    <col min="6" max="7" width="10.140625" style="145" customWidth="1"/>
    <col min="8" max="8" width="13.8515625" style="3" hidden="1" customWidth="1"/>
    <col min="9" max="9" width="10.140625" style="3" customWidth="1"/>
    <col min="10" max="16384" width="9.140625" style="3" customWidth="1"/>
  </cols>
  <sheetData>
    <row r="1" spans="1:8" s="11" customFormat="1" ht="53.25" customHeight="1">
      <c r="A1" s="241" t="s">
        <v>421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187"/>
      <c r="B2" s="267" t="s">
        <v>15</v>
      </c>
      <c r="C2" s="68"/>
      <c r="D2" s="264" t="s">
        <v>16</v>
      </c>
      <c r="E2" s="238" t="s">
        <v>357</v>
      </c>
      <c r="F2" s="264" t="s">
        <v>17</v>
      </c>
      <c r="G2" s="264" t="s">
        <v>180</v>
      </c>
      <c r="H2" s="238" t="s">
        <v>359</v>
      </c>
    </row>
    <row r="3" spans="1:8" ht="18.75" customHeight="1">
      <c r="A3" s="118"/>
      <c r="B3" s="268"/>
      <c r="C3" s="69"/>
      <c r="D3" s="265"/>
      <c r="E3" s="239"/>
      <c r="F3" s="265"/>
      <c r="G3" s="266"/>
      <c r="H3" s="239"/>
    </row>
    <row r="4" spans="1:8" ht="15">
      <c r="A4" s="118"/>
      <c r="B4" s="17" t="s">
        <v>97</v>
      </c>
      <c r="C4" s="32"/>
      <c r="D4" s="18">
        <f>D5+D6+D7+D8+D9+D10+D11+D12+D13+D14+D15+D16+D17+D18+D19</f>
        <v>5426.1</v>
      </c>
      <c r="E4" s="18">
        <f>E5+E6+E7+E8+E9+E10+E11+E12+E13+E14+E15+E16+E17+E18+E19</f>
        <v>3318</v>
      </c>
      <c r="F4" s="18">
        <f>F5+F6+F7+F8+F9+F10+F11+F12+F13+F14+F15+F16+F17+F18+F19</f>
        <v>5037.099999999999</v>
      </c>
      <c r="G4" s="8">
        <f>F4/D4</f>
        <v>0.9283094672048062</v>
      </c>
      <c r="H4" s="8">
        <f>F4/E4</f>
        <v>1.5181133212778781</v>
      </c>
    </row>
    <row r="5" spans="1:8" ht="15">
      <c r="A5" s="118"/>
      <c r="B5" s="17" t="s">
        <v>19</v>
      </c>
      <c r="C5" s="32"/>
      <c r="D5" s="18">
        <v>700</v>
      </c>
      <c r="E5" s="18">
        <v>380</v>
      </c>
      <c r="F5" s="18">
        <v>513.7</v>
      </c>
      <c r="G5" s="8">
        <f aca="true" t="shared" si="0" ref="G5:G27">F5/D5</f>
        <v>0.7338571428571429</v>
      </c>
      <c r="H5" s="8">
        <f aca="true" t="shared" si="1" ref="H5:H27">F5/E5</f>
        <v>1.351842105263158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576.1</v>
      </c>
      <c r="E7" s="18">
        <v>350</v>
      </c>
      <c r="F7" s="18">
        <v>584.7</v>
      </c>
      <c r="G7" s="8">
        <f t="shared" si="0"/>
        <v>1.0149279638951572</v>
      </c>
      <c r="H7" s="8">
        <f t="shared" si="1"/>
        <v>1.6705714285714286</v>
      </c>
    </row>
    <row r="8" spans="1:8" ht="15">
      <c r="A8" s="118"/>
      <c r="B8" s="17" t="s">
        <v>22</v>
      </c>
      <c r="C8" s="32"/>
      <c r="D8" s="18">
        <v>110</v>
      </c>
      <c r="E8" s="18">
        <v>80</v>
      </c>
      <c r="F8" s="18">
        <v>170.1</v>
      </c>
      <c r="G8" s="8">
        <f t="shared" si="0"/>
        <v>1.5463636363636364</v>
      </c>
      <c r="H8" s="8">
        <f t="shared" si="1"/>
        <v>2.1262499999999998</v>
      </c>
    </row>
    <row r="9" spans="1:8" ht="15">
      <c r="A9" s="118"/>
      <c r="B9" s="17" t="s">
        <v>23</v>
      </c>
      <c r="C9" s="32"/>
      <c r="D9" s="18">
        <v>1970</v>
      </c>
      <c r="E9" s="18">
        <v>1210</v>
      </c>
      <c r="F9" s="18">
        <v>1888.6</v>
      </c>
      <c r="G9" s="8">
        <f t="shared" si="0"/>
        <v>0.9586802030456852</v>
      </c>
      <c r="H9" s="8">
        <f t="shared" si="1"/>
        <v>1.5608264462809918</v>
      </c>
    </row>
    <row r="10" spans="1:8" ht="15">
      <c r="A10" s="118"/>
      <c r="B10" s="17" t="s">
        <v>122</v>
      </c>
      <c r="C10" s="32"/>
      <c r="D10" s="18">
        <v>10</v>
      </c>
      <c r="E10" s="18">
        <v>8</v>
      </c>
      <c r="F10" s="18">
        <v>46.2</v>
      </c>
      <c r="G10" s="8">
        <f t="shared" si="0"/>
        <v>4.62</v>
      </c>
      <c r="H10" s="8">
        <f t="shared" si="1"/>
        <v>5.775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1060</v>
      </c>
      <c r="E12" s="18">
        <v>1020</v>
      </c>
      <c r="F12" s="18">
        <v>1227.4</v>
      </c>
      <c r="G12" s="8">
        <f t="shared" si="0"/>
        <v>1.1579245283018869</v>
      </c>
      <c r="H12" s="8">
        <f t="shared" si="1"/>
        <v>1.2033333333333334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1000</v>
      </c>
      <c r="E17" s="18">
        <v>270</v>
      </c>
      <c r="F17" s="18">
        <v>606.4</v>
      </c>
      <c r="G17" s="8">
        <f t="shared" si="0"/>
        <v>0.6063999999999999</v>
      </c>
      <c r="H17" s="8">
        <v>0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D21+D22+D23+D24+D25</f>
        <v>323.2</v>
      </c>
      <c r="E20" s="18">
        <f>E21+E22+E23+E24+E25</f>
        <v>298.2</v>
      </c>
      <c r="F20" s="18">
        <f>F21+F22+F23+F24+F25</f>
        <v>286.9</v>
      </c>
      <c r="G20" s="8">
        <f t="shared" si="0"/>
        <v>0.8876856435643564</v>
      </c>
      <c r="H20" s="8">
        <f t="shared" si="1"/>
        <v>0.9621059691482227</v>
      </c>
    </row>
    <row r="21" spans="1:8" ht="15">
      <c r="A21" s="118"/>
      <c r="B21" s="17" t="s">
        <v>37</v>
      </c>
      <c r="C21" s="32"/>
      <c r="D21" s="18">
        <v>106.3</v>
      </c>
      <c r="E21" s="18">
        <v>106.3</v>
      </c>
      <c r="F21" s="18">
        <v>97.5</v>
      </c>
      <c r="G21" s="8">
        <f t="shared" si="0"/>
        <v>0.9172154280338665</v>
      </c>
      <c r="H21" s="8">
        <f t="shared" si="1"/>
        <v>0.9172154280338665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75</v>
      </c>
      <c r="E23" s="18">
        <v>50</v>
      </c>
      <c r="F23" s="18">
        <v>47.5</v>
      </c>
      <c r="G23" s="8">
        <f t="shared" si="0"/>
        <v>0.6333333333333333</v>
      </c>
      <c r="H23" s="8">
        <v>0</v>
      </c>
    </row>
    <row r="24" spans="1:8" ht="30">
      <c r="A24" s="118"/>
      <c r="B24" s="17" t="s">
        <v>40</v>
      </c>
      <c r="C24" s="32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28.5" customHeight="1" thickBot="1">
      <c r="A25" s="118"/>
      <c r="B25" s="180" t="s">
        <v>189</v>
      </c>
      <c r="C25" s="181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15">
      <c r="A26" s="118"/>
      <c r="B26" s="102" t="s">
        <v>41</v>
      </c>
      <c r="C26" s="32"/>
      <c r="D26" s="18">
        <f>D4+D20</f>
        <v>5749.3</v>
      </c>
      <c r="E26" s="18">
        <f>E4+E20</f>
        <v>3616.2</v>
      </c>
      <c r="F26" s="18">
        <f>F4+F20</f>
        <v>5323.999999999999</v>
      </c>
      <c r="G26" s="8">
        <f t="shared" si="0"/>
        <v>0.9260257770511191</v>
      </c>
      <c r="H26" s="8">
        <f t="shared" si="1"/>
        <v>1.472263702228859</v>
      </c>
    </row>
    <row r="27" spans="1:8" ht="15">
      <c r="A27" s="118"/>
      <c r="B27" s="17" t="s">
        <v>123</v>
      </c>
      <c r="C27" s="32"/>
      <c r="D27" s="18">
        <f>D4</f>
        <v>5426.1</v>
      </c>
      <c r="E27" s="18">
        <f>E4</f>
        <v>3318</v>
      </c>
      <c r="F27" s="18">
        <f>F4</f>
        <v>5037.099999999999</v>
      </c>
      <c r="G27" s="8">
        <f t="shared" si="0"/>
        <v>0.9283094672048062</v>
      </c>
      <c r="H27" s="8">
        <f t="shared" si="1"/>
        <v>1.5181133212778781</v>
      </c>
    </row>
    <row r="28" spans="1:8" ht="12.75">
      <c r="A28" s="249"/>
      <c r="B28" s="232"/>
      <c r="C28" s="232"/>
      <c r="D28" s="232"/>
      <c r="E28" s="232"/>
      <c r="F28" s="232"/>
      <c r="G28" s="232"/>
      <c r="H28" s="252"/>
    </row>
    <row r="29" spans="1:8" ht="15" customHeight="1">
      <c r="A29" s="262" t="s">
        <v>196</v>
      </c>
      <c r="B29" s="263" t="s">
        <v>42</v>
      </c>
      <c r="C29" s="245" t="s">
        <v>264</v>
      </c>
      <c r="D29" s="257" t="s">
        <v>16</v>
      </c>
      <c r="E29" s="238" t="s">
        <v>357</v>
      </c>
      <c r="F29" s="238" t="s">
        <v>17</v>
      </c>
      <c r="G29" s="264" t="s">
        <v>180</v>
      </c>
      <c r="H29" s="238" t="s">
        <v>358</v>
      </c>
    </row>
    <row r="30" spans="1:8" ht="15" customHeight="1">
      <c r="A30" s="262"/>
      <c r="B30" s="263"/>
      <c r="C30" s="246"/>
      <c r="D30" s="257"/>
      <c r="E30" s="239"/>
      <c r="F30" s="239"/>
      <c r="G30" s="266"/>
      <c r="H30" s="239"/>
    </row>
    <row r="31" spans="1:8" ht="28.5">
      <c r="A31" s="26" t="s">
        <v>84</v>
      </c>
      <c r="B31" s="96" t="s">
        <v>43</v>
      </c>
      <c r="C31" s="26"/>
      <c r="D31" s="121">
        <f>D32+D34+D35+D33</f>
        <v>2717.4</v>
      </c>
      <c r="E31" s="121">
        <f>E32+E34+E35+E33</f>
        <v>2283.7999999999997</v>
      </c>
      <c r="F31" s="121">
        <f>F32+F34+F35+F33</f>
        <v>2295.7</v>
      </c>
      <c r="G31" s="188">
        <f>F31/D31</f>
        <v>0.8448148965923308</v>
      </c>
      <c r="H31" s="43">
        <f>F31/E31</f>
        <v>1.0052106138891321</v>
      </c>
    </row>
    <row r="32" spans="1:8" ht="79.5" customHeight="1">
      <c r="A32" s="32" t="s">
        <v>87</v>
      </c>
      <c r="B32" s="17" t="s">
        <v>201</v>
      </c>
      <c r="C32" s="32" t="s">
        <v>87</v>
      </c>
      <c r="D32" s="18">
        <v>2551.8</v>
      </c>
      <c r="E32" s="18">
        <v>2142.5</v>
      </c>
      <c r="F32" s="18">
        <v>2161.5</v>
      </c>
      <c r="G32" s="188">
        <f aca="true" t="shared" si="2" ref="G32:G60">F32/D32</f>
        <v>0.8470491417822713</v>
      </c>
      <c r="H32" s="43">
        <f aca="true" t="shared" si="3" ref="H32:H60">F32/E32</f>
        <v>1.008868144690782</v>
      </c>
    </row>
    <row r="33" spans="1:8" ht="36" customHeight="1">
      <c r="A33" s="32" t="s">
        <v>306</v>
      </c>
      <c r="B33" s="17" t="s">
        <v>307</v>
      </c>
      <c r="C33" s="32"/>
      <c r="D33" s="18">
        <v>126.1</v>
      </c>
      <c r="E33" s="18">
        <v>126.1</v>
      </c>
      <c r="F33" s="18">
        <v>104.7</v>
      </c>
      <c r="G33" s="188">
        <f t="shared" si="2"/>
        <v>0.830293417922284</v>
      </c>
      <c r="H33" s="43">
        <f t="shared" si="3"/>
        <v>0.830293417922284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10</v>
      </c>
      <c r="F34" s="18">
        <v>0</v>
      </c>
      <c r="G34" s="188">
        <f t="shared" si="2"/>
        <v>0</v>
      </c>
      <c r="H34" s="43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D36+D37</f>
        <v>29.5</v>
      </c>
      <c r="E35" s="18">
        <f>E36+E37</f>
        <v>5.2</v>
      </c>
      <c r="F35" s="18">
        <f>F36+F37</f>
        <v>29.5</v>
      </c>
      <c r="G35" s="188">
        <f t="shared" si="2"/>
        <v>1</v>
      </c>
      <c r="H35" s="43">
        <f t="shared" si="3"/>
        <v>5.6730769230769225</v>
      </c>
    </row>
    <row r="36" spans="1:8" s="65" customFormat="1" ht="36.75" customHeight="1">
      <c r="A36" s="122"/>
      <c r="B36" s="123" t="s">
        <v>135</v>
      </c>
      <c r="C36" s="122" t="s">
        <v>204</v>
      </c>
      <c r="D36" s="124">
        <v>4.5</v>
      </c>
      <c r="E36" s="124">
        <v>5.2</v>
      </c>
      <c r="F36" s="124">
        <v>4.5</v>
      </c>
      <c r="G36" s="188">
        <f t="shared" si="2"/>
        <v>1</v>
      </c>
      <c r="H36" s="43">
        <f t="shared" si="3"/>
        <v>0.8653846153846153</v>
      </c>
    </row>
    <row r="37" spans="1:8" s="65" customFormat="1" ht="20.25" customHeight="1">
      <c r="A37" s="122"/>
      <c r="B37" s="123" t="s">
        <v>341</v>
      </c>
      <c r="C37" s="122" t="s">
        <v>254</v>
      </c>
      <c r="D37" s="124">
        <v>25</v>
      </c>
      <c r="E37" s="124">
        <v>0</v>
      </c>
      <c r="F37" s="124">
        <v>25</v>
      </c>
      <c r="G37" s="188">
        <f t="shared" si="2"/>
        <v>1</v>
      </c>
      <c r="H37" s="43" t="e">
        <f t="shared" si="3"/>
        <v>#DIV/0!</v>
      </c>
    </row>
    <row r="38" spans="1:8" ht="14.25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107.5</v>
      </c>
      <c r="F38" s="121">
        <f>F39</f>
        <v>112.1</v>
      </c>
      <c r="G38" s="188">
        <f t="shared" si="2"/>
        <v>0.7899929527836503</v>
      </c>
      <c r="H38" s="43">
        <f t="shared" si="3"/>
        <v>1.0427906976744186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107.5</v>
      </c>
      <c r="F39" s="18">
        <v>112.1</v>
      </c>
      <c r="G39" s="188">
        <f t="shared" si="2"/>
        <v>0.7899929527836503</v>
      </c>
      <c r="H39" s="43">
        <f t="shared" si="3"/>
        <v>1.0427906976744186</v>
      </c>
    </row>
    <row r="40" spans="1:8" ht="28.5">
      <c r="A40" s="26" t="s">
        <v>90</v>
      </c>
      <c r="B40" s="96" t="s">
        <v>50</v>
      </c>
      <c r="C40" s="26"/>
      <c r="D40" s="121">
        <f aca="true" t="shared" si="4" ref="D40:F41">D41</f>
        <v>50</v>
      </c>
      <c r="E40" s="121">
        <f t="shared" si="4"/>
        <v>50</v>
      </c>
      <c r="F40" s="121">
        <f t="shared" si="4"/>
        <v>0</v>
      </c>
      <c r="G40" s="188">
        <f t="shared" si="2"/>
        <v>0</v>
      </c>
      <c r="H40" s="43">
        <f t="shared" si="3"/>
        <v>0</v>
      </c>
    </row>
    <row r="41" spans="1:8" ht="15">
      <c r="A41" s="32" t="s">
        <v>130</v>
      </c>
      <c r="B41" s="17" t="s">
        <v>121</v>
      </c>
      <c r="C41" s="32"/>
      <c r="D41" s="18">
        <f t="shared" si="4"/>
        <v>50</v>
      </c>
      <c r="E41" s="18">
        <f t="shared" si="4"/>
        <v>50</v>
      </c>
      <c r="F41" s="18">
        <f t="shared" si="4"/>
        <v>0</v>
      </c>
      <c r="G41" s="188">
        <f t="shared" si="2"/>
        <v>0</v>
      </c>
      <c r="H41" s="43">
        <f t="shared" si="3"/>
        <v>0</v>
      </c>
    </row>
    <row r="42" spans="1:8" ht="45">
      <c r="A42" s="32"/>
      <c r="B42" s="17" t="s">
        <v>133</v>
      </c>
      <c r="C42" s="32" t="s">
        <v>287</v>
      </c>
      <c r="D42" s="18">
        <v>50</v>
      </c>
      <c r="E42" s="18">
        <v>50</v>
      </c>
      <c r="F42" s="18">
        <v>0</v>
      </c>
      <c r="G42" s="188">
        <f t="shared" si="2"/>
        <v>0</v>
      </c>
      <c r="H42" s="43">
        <f t="shared" si="3"/>
        <v>0</v>
      </c>
    </row>
    <row r="43" spans="1:8" ht="15">
      <c r="A43" s="32" t="s">
        <v>91</v>
      </c>
      <c r="B43" s="105" t="s">
        <v>52</v>
      </c>
      <c r="C43" s="32"/>
      <c r="D43" s="18">
        <f>D44</f>
        <v>18</v>
      </c>
      <c r="E43" s="18">
        <f>E44</f>
        <v>18</v>
      </c>
      <c r="F43" s="18">
        <f>F44</f>
        <v>18</v>
      </c>
      <c r="G43" s="188">
        <f t="shared" si="2"/>
        <v>1</v>
      </c>
      <c r="H43" s="43">
        <f t="shared" si="3"/>
        <v>1</v>
      </c>
    </row>
    <row r="44" spans="1:8" ht="29.25" customHeight="1">
      <c r="A44" s="32"/>
      <c r="B44" s="17" t="s">
        <v>154</v>
      </c>
      <c r="C44" s="32" t="s">
        <v>380</v>
      </c>
      <c r="D44" s="18">
        <v>18</v>
      </c>
      <c r="E44" s="18">
        <v>18</v>
      </c>
      <c r="F44" s="18">
        <v>18</v>
      </c>
      <c r="G44" s="188">
        <f t="shared" si="2"/>
        <v>1</v>
      </c>
      <c r="H44" s="43">
        <f t="shared" si="3"/>
        <v>1</v>
      </c>
    </row>
    <row r="45" spans="1:8" ht="28.5">
      <c r="A45" s="26" t="s">
        <v>93</v>
      </c>
      <c r="B45" s="96" t="s">
        <v>53</v>
      </c>
      <c r="C45" s="26"/>
      <c r="D45" s="121">
        <f>D46</f>
        <v>390</v>
      </c>
      <c r="E45" s="121">
        <f>E46</f>
        <v>278.2</v>
      </c>
      <c r="F45" s="121">
        <f>F46</f>
        <v>230.4</v>
      </c>
      <c r="G45" s="188">
        <f t="shared" si="2"/>
        <v>0.5907692307692308</v>
      </c>
      <c r="H45" s="43">
        <f t="shared" si="3"/>
        <v>0.8281811646297628</v>
      </c>
    </row>
    <row r="46" spans="1:8" ht="15">
      <c r="A46" s="32" t="s">
        <v>57</v>
      </c>
      <c r="B46" s="17" t="s">
        <v>58</v>
      </c>
      <c r="C46" s="32"/>
      <c r="D46" s="18">
        <f>D47+D48</f>
        <v>390</v>
      </c>
      <c r="E46" s="18">
        <f>E47+E48</f>
        <v>278.2</v>
      </c>
      <c r="F46" s="18">
        <f>F47+F48</f>
        <v>230.4</v>
      </c>
      <c r="G46" s="188">
        <f t="shared" si="2"/>
        <v>0.5907692307692308</v>
      </c>
      <c r="H46" s="43">
        <f t="shared" si="3"/>
        <v>0.8281811646297628</v>
      </c>
    </row>
    <row r="47" spans="1:8" s="65" customFormat="1" ht="15">
      <c r="A47" s="122"/>
      <c r="B47" s="123" t="s">
        <v>114</v>
      </c>
      <c r="C47" s="122" t="s">
        <v>268</v>
      </c>
      <c r="D47" s="124">
        <v>220</v>
      </c>
      <c r="E47" s="124">
        <v>163.2</v>
      </c>
      <c r="F47" s="124">
        <v>218.5</v>
      </c>
      <c r="G47" s="188">
        <f t="shared" si="2"/>
        <v>0.9931818181818182</v>
      </c>
      <c r="H47" s="43">
        <f t="shared" si="3"/>
        <v>1.3388480392156863</v>
      </c>
    </row>
    <row r="48" spans="1:8" s="65" customFormat="1" ht="44.25" customHeight="1">
      <c r="A48" s="122"/>
      <c r="B48" s="123" t="s">
        <v>289</v>
      </c>
      <c r="C48" s="122" t="s">
        <v>288</v>
      </c>
      <c r="D48" s="124">
        <v>170</v>
      </c>
      <c r="E48" s="124">
        <v>115</v>
      </c>
      <c r="F48" s="124">
        <v>11.9</v>
      </c>
      <c r="G48" s="188">
        <f t="shared" si="2"/>
        <v>0.07</v>
      </c>
      <c r="H48" s="43">
        <f t="shared" si="3"/>
        <v>0.10347826086956521</v>
      </c>
    </row>
    <row r="49" spans="1:8" ht="15">
      <c r="A49" s="26" t="s">
        <v>160</v>
      </c>
      <c r="B49" s="96" t="s">
        <v>157</v>
      </c>
      <c r="C49" s="26"/>
      <c r="D49" s="18">
        <f>D51</f>
        <v>2.5</v>
      </c>
      <c r="E49" s="18">
        <f>E51</f>
        <v>2</v>
      </c>
      <c r="F49" s="18">
        <f>F51</f>
        <v>0</v>
      </c>
      <c r="G49" s="188">
        <f t="shared" si="2"/>
        <v>0</v>
      </c>
      <c r="H49" s="43">
        <f t="shared" si="3"/>
        <v>0</v>
      </c>
    </row>
    <row r="50" spans="1:8" ht="36" customHeight="1">
      <c r="A50" s="32" t="s">
        <v>150</v>
      </c>
      <c r="B50" s="17" t="s">
        <v>161</v>
      </c>
      <c r="C50" s="32"/>
      <c r="D50" s="18">
        <f>D51</f>
        <v>2.5</v>
      </c>
      <c r="E50" s="18">
        <f>E51</f>
        <v>2</v>
      </c>
      <c r="F50" s="18">
        <f>F51</f>
        <v>0</v>
      </c>
      <c r="G50" s="188">
        <f t="shared" si="2"/>
        <v>0</v>
      </c>
      <c r="H50" s="43">
        <f t="shared" si="3"/>
        <v>0</v>
      </c>
    </row>
    <row r="51" spans="1:8" s="65" customFormat="1" ht="42.75" customHeight="1">
      <c r="A51" s="122"/>
      <c r="B51" s="123" t="s">
        <v>156</v>
      </c>
      <c r="C51" s="122" t="s">
        <v>290</v>
      </c>
      <c r="D51" s="124">
        <v>2.5</v>
      </c>
      <c r="E51" s="124">
        <v>2</v>
      </c>
      <c r="F51" s="124">
        <v>0</v>
      </c>
      <c r="G51" s="188">
        <f t="shared" si="2"/>
        <v>0</v>
      </c>
      <c r="H51" s="43">
        <f t="shared" si="3"/>
        <v>0</v>
      </c>
    </row>
    <row r="52" spans="1:8" ht="15">
      <c r="A52" s="26" t="s">
        <v>59</v>
      </c>
      <c r="B52" s="96" t="s">
        <v>60</v>
      </c>
      <c r="C52" s="26"/>
      <c r="D52" s="18">
        <f aca="true" t="shared" si="5" ref="D52:F53">D53</f>
        <v>3</v>
      </c>
      <c r="E52" s="18">
        <f t="shared" si="5"/>
        <v>3</v>
      </c>
      <c r="F52" s="18">
        <f t="shared" si="5"/>
        <v>3</v>
      </c>
      <c r="G52" s="188">
        <f t="shared" si="2"/>
        <v>1</v>
      </c>
      <c r="H52" s="43">
        <f t="shared" si="3"/>
        <v>1</v>
      </c>
    </row>
    <row r="53" spans="1:8" ht="15">
      <c r="A53" s="32" t="s">
        <v>65</v>
      </c>
      <c r="B53" s="17" t="s">
        <v>142</v>
      </c>
      <c r="C53" s="32"/>
      <c r="D53" s="18">
        <f t="shared" si="5"/>
        <v>3</v>
      </c>
      <c r="E53" s="18">
        <f t="shared" si="5"/>
        <v>3</v>
      </c>
      <c r="F53" s="18">
        <f t="shared" si="5"/>
        <v>3</v>
      </c>
      <c r="G53" s="188">
        <f t="shared" si="2"/>
        <v>1</v>
      </c>
      <c r="H53" s="43">
        <f t="shared" si="3"/>
        <v>1</v>
      </c>
    </row>
    <row r="54" spans="1:8" s="65" customFormat="1" ht="39" customHeight="1">
      <c r="A54" s="122"/>
      <c r="B54" s="123" t="s">
        <v>141</v>
      </c>
      <c r="C54" s="122" t="s">
        <v>291</v>
      </c>
      <c r="D54" s="124">
        <v>3</v>
      </c>
      <c r="E54" s="124">
        <v>3</v>
      </c>
      <c r="F54" s="124">
        <v>3</v>
      </c>
      <c r="G54" s="188">
        <f t="shared" si="2"/>
        <v>1</v>
      </c>
      <c r="H54" s="43">
        <f t="shared" si="3"/>
        <v>1</v>
      </c>
    </row>
    <row r="55" spans="1:8" ht="18.75" customHeight="1">
      <c r="A55" s="26">
        <v>1000</v>
      </c>
      <c r="B55" s="96" t="s">
        <v>75</v>
      </c>
      <c r="C55" s="26"/>
      <c r="D55" s="18">
        <f>D56</f>
        <v>40</v>
      </c>
      <c r="E55" s="18">
        <f>E56</f>
        <v>30</v>
      </c>
      <c r="F55" s="18">
        <f>F56</f>
        <v>36.3</v>
      </c>
      <c r="G55" s="188">
        <f t="shared" si="2"/>
        <v>0.9075</v>
      </c>
      <c r="H55" s="43">
        <f t="shared" si="3"/>
        <v>1.21</v>
      </c>
    </row>
    <row r="56" spans="1:8" ht="15">
      <c r="A56" s="32">
        <v>1001</v>
      </c>
      <c r="B56" s="17" t="s">
        <v>237</v>
      </c>
      <c r="C56" s="32" t="s">
        <v>76</v>
      </c>
      <c r="D56" s="18">
        <v>40</v>
      </c>
      <c r="E56" s="18">
        <v>30</v>
      </c>
      <c r="F56" s="18">
        <v>36.3</v>
      </c>
      <c r="G56" s="188">
        <f t="shared" si="2"/>
        <v>0.9075</v>
      </c>
      <c r="H56" s="43">
        <f t="shared" si="3"/>
        <v>1.21</v>
      </c>
    </row>
    <row r="57" spans="1:8" ht="14.25">
      <c r="A57" s="26"/>
      <c r="B57" s="96" t="s">
        <v>115</v>
      </c>
      <c r="C57" s="26"/>
      <c r="D57" s="121">
        <f>D58</f>
        <v>5579.3</v>
      </c>
      <c r="E57" s="121">
        <f>E58</f>
        <v>5339.3</v>
      </c>
      <c r="F57" s="121">
        <f>F58</f>
        <v>5109.3</v>
      </c>
      <c r="G57" s="188">
        <f t="shared" si="2"/>
        <v>0.9157600415822773</v>
      </c>
      <c r="H57" s="43">
        <f t="shared" si="3"/>
        <v>0.95692319217875</v>
      </c>
    </row>
    <row r="58" spans="1:8" s="65" customFormat="1" ht="30">
      <c r="A58" s="122"/>
      <c r="B58" s="123" t="s">
        <v>116</v>
      </c>
      <c r="C58" s="122" t="s">
        <v>274</v>
      </c>
      <c r="D58" s="124">
        <v>5579.3</v>
      </c>
      <c r="E58" s="124">
        <v>5339.3</v>
      </c>
      <c r="F58" s="124">
        <v>5109.3</v>
      </c>
      <c r="G58" s="188">
        <f t="shared" si="2"/>
        <v>0.9157600415822773</v>
      </c>
      <c r="H58" s="43">
        <f t="shared" si="3"/>
        <v>0.95692319217875</v>
      </c>
    </row>
    <row r="59" spans="1:8" ht="15">
      <c r="A59" s="32"/>
      <c r="B59" s="96" t="s">
        <v>83</v>
      </c>
      <c r="C59" s="26"/>
      <c r="D59" s="121">
        <f>D31+D38+D40+D45+D49+D52+D55+D57+D43</f>
        <v>8942.1</v>
      </c>
      <c r="E59" s="121">
        <f>E31+E38+E40+E45+E49+E52+E55+E57+E43</f>
        <v>8111.799999999999</v>
      </c>
      <c r="F59" s="121">
        <f>F31+F38+F40+F45+F49+F52+F55+F57+F43</f>
        <v>7804.8</v>
      </c>
      <c r="G59" s="188">
        <f t="shared" si="2"/>
        <v>0.872815110544503</v>
      </c>
      <c r="H59" s="43">
        <f t="shared" si="3"/>
        <v>0.9621538992578713</v>
      </c>
    </row>
    <row r="60" spans="1:8" ht="25.5" customHeight="1">
      <c r="A60" s="185"/>
      <c r="B60" s="143" t="s">
        <v>98</v>
      </c>
      <c r="C60" s="128"/>
      <c r="D60" s="144">
        <f>D57</f>
        <v>5579.3</v>
      </c>
      <c r="E60" s="144">
        <f>E57</f>
        <v>5339.3</v>
      </c>
      <c r="F60" s="144">
        <f>F57</f>
        <v>5109.3</v>
      </c>
      <c r="G60" s="188">
        <f t="shared" si="2"/>
        <v>0.9157600415822773</v>
      </c>
      <c r="H60" s="43">
        <f t="shared" si="3"/>
        <v>0.95692319217875</v>
      </c>
    </row>
    <row r="61" ht="14.25">
      <c r="A61" s="146"/>
    </row>
    <row r="62" ht="14.25">
      <c r="A62" s="146"/>
    </row>
    <row r="63" spans="1:8" ht="15">
      <c r="A63" s="146"/>
      <c r="B63" s="5" t="s">
        <v>108</v>
      </c>
      <c r="C63" s="12"/>
      <c r="G63" s="145">
        <f>H63</f>
        <v>3192.8</v>
      </c>
      <c r="H63" s="3">
        <v>3192.8</v>
      </c>
    </row>
    <row r="64" spans="1:3" ht="15">
      <c r="A64" s="146"/>
      <c r="B64" s="5"/>
      <c r="C64" s="12"/>
    </row>
    <row r="65" spans="1:3" ht="15">
      <c r="A65" s="146"/>
      <c r="B65" s="5" t="s">
        <v>99</v>
      </c>
      <c r="C65" s="12"/>
    </row>
    <row r="66" spans="1:3" ht="15">
      <c r="A66" s="146"/>
      <c r="B66" s="5" t="s">
        <v>100</v>
      </c>
      <c r="C66" s="12"/>
    </row>
    <row r="67" spans="1:3" ht="15">
      <c r="A67" s="146"/>
      <c r="B67" s="5"/>
      <c r="C67" s="12"/>
    </row>
    <row r="68" spans="1:3" ht="15">
      <c r="A68" s="146"/>
      <c r="B68" s="5" t="s">
        <v>101</v>
      </c>
      <c r="C68" s="12"/>
    </row>
    <row r="69" spans="1:3" ht="15">
      <c r="A69" s="146"/>
      <c r="B69" s="5" t="s">
        <v>102</v>
      </c>
      <c r="C69" s="12"/>
    </row>
    <row r="70" spans="1:3" ht="15">
      <c r="A70" s="146"/>
      <c r="B70" s="5"/>
      <c r="C70" s="12"/>
    </row>
    <row r="71" spans="1:3" ht="15">
      <c r="A71" s="146"/>
      <c r="B71" s="5" t="s">
        <v>103</v>
      </c>
      <c r="C71" s="12"/>
    </row>
    <row r="72" spans="1:3" ht="15">
      <c r="A72" s="146"/>
      <c r="B72" s="5" t="s">
        <v>104</v>
      </c>
      <c r="C72" s="12"/>
    </row>
    <row r="73" spans="1:3" ht="15">
      <c r="A73" s="146"/>
      <c r="B73" s="5"/>
      <c r="C73" s="12"/>
    </row>
    <row r="74" spans="1:3" ht="15">
      <c r="A74" s="146"/>
      <c r="B74" s="5" t="s">
        <v>105</v>
      </c>
      <c r="C74" s="12"/>
    </row>
    <row r="75" spans="1:3" ht="15">
      <c r="A75" s="146"/>
      <c r="B75" s="5" t="s">
        <v>106</v>
      </c>
      <c r="C75" s="12"/>
    </row>
    <row r="76" ht="14.25">
      <c r="A76" s="146"/>
    </row>
    <row r="77" ht="14.25">
      <c r="A77" s="146"/>
    </row>
    <row r="78" spans="1:8" ht="15">
      <c r="A78" s="146"/>
      <c r="B78" s="5" t="s">
        <v>107</v>
      </c>
      <c r="C78" s="12"/>
      <c r="G78" s="145">
        <f>H78</f>
        <v>711.9999999999991</v>
      </c>
      <c r="H78" s="2">
        <f>H63+F26-F59</f>
        <v>711.9999999999991</v>
      </c>
    </row>
    <row r="79" ht="14.25">
      <c r="A79" s="146"/>
    </row>
    <row r="80" ht="14.25">
      <c r="A80" s="146"/>
    </row>
    <row r="81" spans="1:3" ht="15">
      <c r="A81" s="146"/>
      <c r="B81" s="5" t="s">
        <v>109</v>
      </c>
      <c r="C81" s="12"/>
    </row>
    <row r="82" spans="1:3" ht="15">
      <c r="A82" s="146"/>
      <c r="B82" s="5" t="s">
        <v>110</v>
      </c>
      <c r="C82" s="12"/>
    </row>
    <row r="83" spans="1:3" ht="15">
      <c r="A83" s="146"/>
      <c r="B83" s="5" t="s">
        <v>321</v>
      </c>
      <c r="C83" s="12"/>
    </row>
    <row r="84" ht="14.25">
      <c r="A84" s="146"/>
    </row>
    <row r="85" ht="14.25">
      <c r="A85" s="146"/>
    </row>
    <row r="86" ht="14.25">
      <c r="A86" s="146"/>
    </row>
    <row r="87" ht="14.25">
      <c r="A87" s="146"/>
    </row>
    <row r="88" ht="14.25">
      <c r="A88" s="146"/>
    </row>
    <row r="89" ht="14.25">
      <c r="A89" s="146"/>
    </row>
    <row r="90" ht="14.25">
      <c r="A90" s="146"/>
    </row>
    <row r="91" ht="14.25">
      <c r="A91" s="146"/>
    </row>
    <row r="92" ht="14.25">
      <c r="A92" s="146"/>
    </row>
    <row r="93" ht="14.25">
      <c r="A93" s="146"/>
    </row>
    <row r="94" ht="14.25">
      <c r="A94" s="146"/>
    </row>
    <row r="95" ht="14.25">
      <c r="A95" s="146"/>
    </row>
    <row r="96" ht="14.25">
      <c r="A96" s="146"/>
    </row>
    <row r="97" ht="14.25">
      <c r="A97" s="146"/>
    </row>
    <row r="98" ht="14.25">
      <c r="A98" s="146"/>
    </row>
    <row r="99" ht="14.25">
      <c r="A99" s="146"/>
    </row>
    <row r="100" ht="14.25">
      <c r="A100" s="146"/>
    </row>
    <row r="101" ht="14.25">
      <c r="A101" s="146"/>
    </row>
    <row r="102" ht="14.25">
      <c r="A102" s="146"/>
    </row>
    <row r="103" ht="14.25">
      <c r="A103" s="146"/>
    </row>
    <row r="104" ht="14.25">
      <c r="A104" s="146"/>
    </row>
    <row r="105" ht="14.25">
      <c r="A105" s="146"/>
    </row>
    <row r="106" ht="14.25">
      <c r="A106" s="146"/>
    </row>
    <row r="107" ht="14.25">
      <c r="A107" s="146"/>
    </row>
    <row r="108" ht="14.25">
      <c r="A108" s="146"/>
    </row>
    <row r="109" ht="14.25">
      <c r="A109" s="146"/>
    </row>
    <row r="110" ht="14.25">
      <c r="A110" s="146"/>
    </row>
    <row r="111" ht="14.25">
      <c r="A111" s="146"/>
    </row>
    <row r="112" ht="14.25">
      <c r="A112" s="146"/>
    </row>
    <row r="113" ht="14.25">
      <c r="A113" s="146"/>
    </row>
    <row r="114" ht="14.25">
      <c r="A114" s="146"/>
    </row>
    <row r="115" ht="14.25">
      <c r="A115" s="146"/>
    </row>
    <row r="116" ht="14.25">
      <c r="A116" s="146"/>
    </row>
    <row r="117" ht="14.25">
      <c r="A117" s="146"/>
    </row>
    <row r="118" ht="14.25">
      <c r="A118" s="146"/>
    </row>
    <row r="119" ht="14.25">
      <c r="A119" s="146"/>
    </row>
    <row r="120" ht="14.25">
      <c r="A120" s="146"/>
    </row>
    <row r="121" ht="14.25">
      <c r="A121" s="146"/>
    </row>
    <row r="122" ht="14.25">
      <c r="A122" s="146"/>
    </row>
    <row r="123" ht="14.25">
      <c r="A123" s="146"/>
    </row>
    <row r="124" ht="14.25">
      <c r="A124" s="146"/>
    </row>
    <row r="125" ht="14.25">
      <c r="A125" s="146"/>
    </row>
    <row r="126" ht="14.25">
      <c r="A126" s="146"/>
    </row>
    <row r="127" ht="14.25">
      <c r="A127" s="146"/>
    </row>
    <row r="128" ht="14.25">
      <c r="A128" s="146"/>
    </row>
    <row r="129" ht="14.25">
      <c r="A129" s="146"/>
    </row>
    <row r="130" ht="14.25">
      <c r="A130" s="146"/>
    </row>
    <row r="131" ht="14.25">
      <c r="A131" s="146"/>
    </row>
    <row r="132" ht="14.25">
      <c r="A132" s="146"/>
    </row>
    <row r="133" ht="14.25">
      <c r="A133" s="146"/>
    </row>
    <row r="134" ht="14.25">
      <c r="A134" s="146"/>
    </row>
    <row r="135" ht="14.25">
      <c r="A135" s="146"/>
    </row>
    <row r="136" ht="14.25">
      <c r="A136" s="146"/>
    </row>
    <row r="137" ht="14.25">
      <c r="A137" s="146"/>
    </row>
    <row r="138" ht="14.25">
      <c r="A138" s="146"/>
    </row>
    <row r="139" ht="14.25">
      <c r="A139" s="146"/>
    </row>
    <row r="140" ht="14.25">
      <c r="A140" s="146"/>
    </row>
    <row r="141" ht="14.25">
      <c r="A141" s="146"/>
    </row>
    <row r="142" ht="14.25">
      <c r="A142" s="146"/>
    </row>
    <row r="143" ht="14.25">
      <c r="A143" s="146"/>
    </row>
    <row r="144" ht="14.25">
      <c r="A144" s="146"/>
    </row>
    <row r="145" ht="14.25">
      <c r="A145" s="146"/>
    </row>
    <row r="146" ht="14.25">
      <c r="A146" s="146"/>
    </row>
    <row r="147" ht="14.25">
      <c r="A147" s="146"/>
    </row>
    <row r="148" ht="14.25">
      <c r="A148" s="146"/>
    </row>
    <row r="149" ht="14.25">
      <c r="A149" s="146"/>
    </row>
    <row r="150" ht="14.25">
      <c r="A150" s="146"/>
    </row>
    <row r="151" ht="14.25">
      <c r="A151" s="146"/>
    </row>
    <row r="152" ht="14.25">
      <c r="A152" s="146"/>
    </row>
    <row r="153" ht="14.25">
      <c r="A153" s="146"/>
    </row>
    <row r="154" ht="14.25">
      <c r="A154" s="146"/>
    </row>
    <row r="155" ht="14.25">
      <c r="A155" s="146"/>
    </row>
    <row r="156" ht="14.25">
      <c r="A156" s="146"/>
    </row>
    <row r="157" ht="14.25">
      <c r="A157" s="146"/>
    </row>
    <row r="158" ht="14.25">
      <c r="A158" s="146"/>
    </row>
    <row r="159" ht="14.25">
      <c r="A159" s="146"/>
    </row>
    <row r="160" ht="14.25">
      <c r="A160" s="146"/>
    </row>
    <row r="161" ht="14.25">
      <c r="A161" s="146"/>
    </row>
    <row r="162" ht="14.25">
      <c r="A162" s="146"/>
    </row>
    <row r="163" ht="14.25">
      <c r="A163" s="146"/>
    </row>
    <row r="164" ht="14.25">
      <c r="A164" s="146"/>
    </row>
    <row r="165" ht="14.25">
      <c r="A165" s="146"/>
    </row>
    <row r="166" ht="14.25">
      <c r="A166" s="146"/>
    </row>
    <row r="167" ht="14.25">
      <c r="A167" s="146"/>
    </row>
    <row r="168" ht="14.25">
      <c r="A168" s="146"/>
    </row>
    <row r="169" ht="14.25">
      <c r="A169" s="146"/>
    </row>
    <row r="170" ht="14.25">
      <c r="A170" s="146"/>
    </row>
    <row r="171" ht="14.25">
      <c r="A171" s="146"/>
    </row>
    <row r="172" ht="14.25">
      <c r="A172" s="146"/>
    </row>
    <row r="173" ht="14.25">
      <c r="A173" s="146"/>
    </row>
    <row r="174" ht="14.25">
      <c r="A174" s="146"/>
    </row>
    <row r="175" ht="14.25">
      <c r="A175" s="146"/>
    </row>
    <row r="176" ht="14.25">
      <c r="A176" s="146"/>
    </row>
    <row r="177" ht="14.25">
      <c r="A177" s="146"/>
    </row>
    <row r="178" ht="14.25">
      <c r="A178" s="146"/>
    </row>
    <row r="179" ht="14.25">
      <c r="A179" s="146"/>
    </row>
    <row r="180" ht="14.25">
      <c r="A180" s="146"/>
    </row>
    <row r="181" ht="14.25">
      <c r="A181" s="146"/>
    </row>
    <row r="182" ht="14.25">
      <c r="A182" s="146"/>
    </row>
    <row r="183" ht="14.25">
      <c r="A183" s="146"/>
    </row>
    <row r="184" ht="14.25">
      <c r="A184" s="146"/>
    </row>
    <row r="185" ht="14.25">
      <c r="A185" s="146"/>
    </row>
    <row r="186" ht="14.25">
      <c r="A186" s="146"/>
    </row>
    <row r="187" ht="14.25">
      <c r="A187" s="146"/>
    </row>
    <row r="188" ht="14.25">
      <c r="A188" s="146"/>
    </row>
    <row r="189" ht="14.25">
      <c r="A189" s="146"/>
    </row>
    <row r="190" ht="14.25">
      <c r="A190" s="146"/>
    </row>
    <row r="191" ht="14.25">
      <c r="A191" s="146"/>
    </row>
    <row r="192" ht="14.25">
      <c r="A192" s="146"/>
    </row>
    <row r="193" ht="14.25">
      <c r="A193" s="146"/>
    </row>
    <row r="194" ht="14.25">
      <c r="A194" s="146"/>
    </row>
    <row r="195" ht="14.25">
      <c r="A195" s="146"/>
    </row>
    <row r="196" ht="14.25">
      <c r="A196" s="146"/>
    </row>
    <row r="197" ht="14.25">
      <c r="A197" s="146"/>
    </row>
    <row r="198" ht="14.25">
      <c r="A198" s="146"/>
    </row>
    <row r="199" ht="14.25">
      <c r="A199" s="146"/>
    </row>
    <row r="200" ht="14.25">
      <c r="A200" s="146"/>
    </row>
    <row r="201" ht="14.25">
      <c r="A201" s="146"/>
    </row>
    <row r="202" ht="14.25">
      <c r="A202" s="146"/>
    </row>
    <row r="203" ht="14.25">
      <c r="A203" s="146"/>
    </row>
    <row r="204" ht="14.25">
      <c r="A204" s="146"/>
    </row>
    <row r="205" ht="14.25">
      <c r="A205" s="146"/>
    </row>
    <row r="206" ht="14.25">
      <c r="A206" s="146"/>
    </row>
    <row r="207" ht="14.25">
      <c r="A207" s="146"/>
    </row>
    <row r="208" ht="14.25">
      <c r="A208" s="146"/>
    </row>
    <row r="209" ht="14.25">
      <c r="A209" s="146"/>
    </row>
    <row r="210" ht="14.25">
      <c r="A210" s="146"/>
    </row>
    <row r="211" ht="14.25">
      <c r="A211" s="146"/>
    </row>
    <row r="212" ht="14.25">
      <c r="A212" s="146"/>
    </row>
    <row r="213" ht="14.25">
      <c r="A213" s="146"/>
    </row>
    <row r="214" ht="14.25">
      <c r="A214" s="146"/>
    </row>
    <row r="215" ht="14.25">
      <c r="A215" s="146"/>
    </row>
    <row r="216" ht="14.25">
      <c r="A216" s="146"/>
    </row>
    <row r="217" ht="14.25">
      <c r="A217" s="146"/>
    </row>
    <row r="218" ht="14.25">
      <c r="A218" s="146"/>
    </row>
    <row r="219" ht="14.25">
      <c r="A219" s="146"/>
    </row>
    <row r="220" ht="14.25">
      <c r="A220" s="146"/>
    </row>
    <row r="221" ht="14.25">
      <c r="A221" s="146"/>
    </row>
    <row r="222" ht="14.25">
      <c r="A222" s="146"/>
    </row>
    <row r="223" ht="14.25">
      <c r="A223" s="146"/>
    </row>
    <row r="224" ht="14.25">
      <c r="A224" s="146"/>
    </row>
    <row r="225" ht="14.25">
      <c r="A225" s="146"/>
    </row>
    <row r="226" ht="14.25">
      <c r="A226" s="146"/>
    </row>
    <row r="227" ht="14.25">
      <c r="A227" s="146"/>
    </row>
    <row r="228" ht="14.25">
      <c r="A228" s="146"/>
    </row>
    <row r="229" ht="14.25">
      <c r="A229" s="146"/>
    </row>
    <row r="230" ht="14.25">
      <c r="A230" s="146"/>
    </row>
    <row r="231" ht="14.25">
      <c r="A231" s="146"/>
    </row>
    <row r="232" ht="14.25">
      <c r="A232" s="146"/>
    </row>
    <row r="233" ht="14.25">
      <c r="A233" s="146"/>
    </row>
    <row r="234" ht="14.25">
      <c r="A234" s="146"/>
    </row>
    <row r="235" ht="14.25">
      <c r="A235" s="146"/>
    </row>
    <row r="236" ht="14.25">
      <c r="A236" s="146"/>
    </row>
    <row r="237" ht="14.25">
      <c r="A237" s="146"/>
    </row>
    <row r="238" ht="14.25">
      <c r="A238" s="146"/>
    </row>
    <row r="239" ht="14.25">
      <c r="A239" s="146"/>
    </row>
    <row r="240" ht="14.25">
      <c r="A240" s="146"/>
    </row>
    <row r="241" ht="14.25">
      <c r="A241" s="146"/>
    </row>
    <row r="242" ht="14.25">
      <c r="A242" s="146"/>
    </row>
    <row r="243" ht="14.25">
      <c r="A243" s="146"/>
    </row>
    <row r="244" ht="14.25">
      <c r="A244" s="146"/>
    </row>
    <row r="245" ht="14.25">
      <c r="A245" s="146"/>
    </row>
    <row r="246" ht="14.25">
      <c r="A246" s="146"/>
    </row>
    <row r="247" ht="14.25">
      <c r="A247" s="146"/>
    </row>
    <row r="248" ht="14.25">
      <c r="A248" s="146"/>
    </row>
    <row r="249" ht="14.25">
      <c r="A249" s="146"/>
    </row>
    <row r="250" ht="14.25">
      <c r="A250" s="146"/>
    </row>
    <row r="251" ht="14.25">
      <c r="A251" s="146"/>
    </row>
    <row r="252" ht="14.25">
      <c r="A252" s="146"/>
    </row>
    <row r="253" ht="14.25">
      <c r="A253" s="146"/>
    </row>
    <row r="254" ht="14.25">
      <c r="A254" s="146"/>
    </row>
    <row r="255" ht="14.25">
      <c r="A255" s="146"/>
    </row>
    <row r="256" ht="14.25">
      <c r="A256" s="146"/>
    </row>
    <row r="257" ht="14.25">
      <c r="A257" s="146"/>
    </row>
    <row r="258" ht="14.25">
      <c r="A258" s="146"/>
    </row>
    <row r="259" ht="14.25">
      <c r="A259" s="146"/>
    </row>
    <row r="260" ht="14.25">
      <c r="A260" s="146"/>
    </row>
    <row r="261" ht="14.25">
      <c r="A261" s="146"/>
    </row>
    <row r="262" ht="14.25">
      <c r="A262" s="146"/>
    </row>
    <row r="263" ht="14.25">
      <c r="A263" s="146"/>
    </row>
    <row r="264" ht="14.25">
      <c r="A264" s="146"/>
    </row>
    <row r="265" ht="14.25">
      <c r="A265" s="146"/>
    </row>
    <row r="266" ht="14.25">
      <c r="A266" s="146"/>
    </row>
    <row r="267" ht="14.25">
      <c r="A267" s="146"/>
    </row>
    <row r="268" ht="14.25">
      <c r="A268" s="146"/>
    </row>
    <row r="269" ht="14.25">
      <c r="A269" s="146"/>
    </row>
    <row r="270" ht="14.25">
      <c r="A270" s="146"/>
    </row>
    <row r="271" ht="14.25">
      <c r="A271" s="146"/>
    </row>
    <row r="272" ht="14.25">
      <c r="A272" s="146"/>
    </row>
    <row r="273" ht="14.25">
      <c r="A273" s="146"/>
    </row>
    <row r="274" ht="14.25">
      <c r="A274" s="146"/>
    </row>
    <row r="275" ht="14.25">
      <c r="A275" s="146"/>
    </row>
  </sheetData>
  <sheetProtection/>
  <mergeCells count="16"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  <mergeCell ref="C29:C30"/>
    <mergeCell ref="G2:G3"/>
    <mergeCell ref="E2:E3"/>
    <mergeCell ref="E29:E30"/>
    <mergeCell ref="F29:F30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3"/>
  <sheetViews>
    <sheetView zoomScalePageLayoutView="0" workbookViewId="0" topLeftCell="A22">
      <selection activeCell="G22" sqref="A1:G16384"/>
    </sheetView>
  </sheetViews>
  <sheetFormatPr defaultColWidth="9.140625" defaultRowHeight="12.75"/>
  <cols>
    <col min="1" max="1" width="6.421875" style="192" customWidth="1"/>
    <col min="2" max="2" width="40.8515625" style="192" customWidth="1"/>
    <col min="3" max="3" width="16.140625" style="191" hidden="1" customWidth="1"/>
    <col min="4" max="4" width="12.421875" style="192" customWidth="1"/>
    <col min="5" max="5" width="16.140625" style="192" hidden="1" customWidth="1"/>
    <col min="6" max="7" width="11.7109375" style="192" customWidth="1"/>
    <col min="8" max="8" width="12.57421875" style="4" hidden="1" customWidth="1"/>
    <col min="9" max="9" width="14.421875" style="4" customWidth="1"/>
    <col min="10" max="10" width="18.28125" style="4" customWidth="1"/>
    <col min="11" max="16384" width="9.140625" style="4" customWidth="1"/>
  </cols>
  <sheetData>
    <row r="1" spans="1:8" s="7" customFormat="1" ht="66" customHeight="1">
      <c r="A1" s="269" t="s">
        <v>422</v>
      </c>
      <c r="B1" s="269"/>
      <c r="C1" s="269"/>
      <c r="D1" s="269"/>
      <c r="E1" s="269"/>
      <c r="F1" s="269"/>
      <c r="G1" s="269"/>
      <c r="H1" s="269"/>
    </row>
    <row r="2" spans="1:8" s="3" customFormat="1" ht="12.75" customHeight="1">
      <c r="A2" s="187"/>
      <c r="B2" s="263" t="s">
        <v>15</v>
      </c>
      <c r="C2" s="26"/>
      <c r="D2" s="257" t="s">
        <v>16</v>
      </c>
      <c r="E2" s="238" t="s">
        <v>357</v>
      </c>
      <c r="F2" s="257" t="s">
        <v>17</v>
      </c>
      <c r="G2" s="264" t="s">
        <v>180</v>
      </c>
      <c r="H2" s="238" t="s">
        <v>358</v>
      </c>
    </row>
    <row r="3" spans="1:8" s="3" customFormat="1" ht="19.5" customHeight="1">
      <c r="A3" s="118"/>
      <c r="B3" s="263"/>
      <c r="C3" s="26"/>
      <c r="D3" s="257"/>
      <c r="E3" s="239"/>
      <c r="F3" s="257"/>
      <c r="G3" s="265"/>
      <c r="H3" s="239"/>
    </row>
    <row r="4" spans="1:8" s="3" customFormat="1" ht="15">
      <c r="A4" s="118"/>
      <c r="B4" s="17" t="s">
        <v>97</v>
      </c>
      <c r="C4" s="32"/>
      <c r="D4" s="20">
        <f>D5+D6+D7+D8+D9+D10+D11+D12+D13+D14+D15+D16+D17+D18+D19+D20</f>
        <v>3198</v>
      </c>
      <c r="E4" s="20">
        <f>E5+E6+E7+E8+E9+E10+E11+E12+E13+E14+E15+E16+E17+E18+E19+E20</f>
        <v>1446</v>
      </c>
      <c r="F4" s="20">
        <f>F5+F6+F7+F8+F9+F10+F11+F12+F13+F14+F15+F16+F17+F18+F19+F20</f>
        <v>3068.1000000000004</v>
      </c>
      <c r="G4" s="8">
        <f>F4/D4</f>
        <v>0.9593808630393997</v>
      </c>
      <c r="H4" s="8">
        <f>F4/E4</f>
        <v>2.1217842323651457</v>
      </c>
    </row>
    <row r="5" spans="1:8" s="3" customFormat="1" ht="15">
      <c r="A5" s="118"/>
      <c r="B5" s="17" t="s">
        <v>19</v>
      </c>
      <c r="C5" s="32"/>
      <c r="D5" s="20">
        <v>670</v>
      </c>
      <c r="E5" s="20">
        <v>440</v>
      </c>
      <c r="F5" s="20">
        <v>652.1</v>
      </c>
      <c r="G5" s="8">
        <f aca="true" t="shared" si="0" ref="G5:G28">F5/D5</f>
        <v>0.9732835820895522</v>
      </c>
      <c r="H5" s="8">
        <f aca="true" t="shared" si="1" ref="H5:H28">F5/E5</f>
        <v>1.4820454545454547</v>
      </c>
    </row>
    <row r="6" spans="1:8" s="3" customFormat="1" ht="15">
      <c r="A6" s="118"/>
      <c r="B6" s="17" t="s">
        <v>20</v>
      </c>
      <c r="C6" s="32"/>
      <c r="D6" s="20">
        <v>0</v>
      </c>
      <c r="E6" s="20">
        <v>0</v>
      </c>
      <c r="F6" s="20">
        <v>0</v>
      </c>
      <c r="G6" s="8">
        <v>0</v>
      </c>
      <c r="H6" s="8">
        <v>0</v>
      </c>
    </row>
    <row r="7" spans="1:8" s="3" customFormat="1" ht="15">
      <c r="A7" s="118"/>
      <c r="B7" s="17" t="s">
        <v>21</v>
      </c>
      <c r="C7" s="32"/>
      <c r="D7" s="20">
        <v>623</v>
      </c>
      <c r="E7" s="20">
        <v>262</v>
      </c>
      <c r="F7" s="20">
        <v>637.4</v>
      </c>
      <c r="G7" s="8">
        <f t="shared" si="0"/>
        <v>1.0231139646869984</v>
      </c>
      <c r="H7" s="8">
        <f t="shared" si="1"/>
        <v>2.432824427480916</v>
      </c>
    </row>
    <row r="8" spans="1:8" s="3" customFormat="1" ht="15">
      <c r="A8" s="118"/>
      <c r="B8" s="17" t="s">
        <v>22</v>
      </c>
      <c r="C8" s="32"/>
      <c r="D8" s="20">
        <v>201</v>
      </c>
      <c r="E8" s="20">
        <v>70</v>
      </c>
      <c r="F8" s="20">
        <v>204.5</v>
      </c>
      <c r="G8" s="8">
        <f t="shared" si="0"/>
        <v>1.0174129353233832</v>
      </c>
      <c r="H8" s="8">
        <f t="shared" si="1"/>
        <v>2.9214285714285713</v>
      </c>
    </row>
    <row r="9" spans="1:8" s="3" customFormat="1" ht="15">
      <c r="A9" s="118"/>
      <c r="B9" s="17" t="s">
        <v>23</v>
      </c>
      <c r="C9" s="32"/>
      <c r="D9" s="20">
        <v>1370</v>
      </c>
      <c r="E9" s="20">
        <v>523</v>
      </c>
      <c r="F9" s="20">
        <v>1361</v>
      </c>
      <c r="G9" s="8">
        <f t="shared" si="0"/>
        <v>0.9934306569343065</v>
      </c>
      <c r="H9" s="8">
        <f t="shared" si="1"/>
        <v>2.6022944550669216</v>
      </c>
    </row>
    <row r="10" spans="1:8" s="3" customFormat="1" ht="15">
      <c r="A10" s="118"/>
      <c r="B10" s="17" t="s">
        <v>122</v>
      </c>
      <c r="C10" s="32"/>
      <c r="D10" s="20">
        <v>19</v>
      </c>
      <c r="E10" s="20">
        <v>8</v>
      </c>
      <c r="F10" s="20">
        <v>21.9</v>
      </c>
      <c r="G10" s="8">
        <f t="shared" si="0"/>
        <v>1.1526315789473685</v>
      </c>
      <c r="H10" s="8">
        <f t="shared" si="1"/>
        <v>2.7375</v>
      </c>
    </row>
    <row r="11" spans="1:8" s="3" customFormat="1" ht="15">
      <c r="A11" s="118"/>
      <c r="B11" s="17" t="s">
        <v>24</v>
      </c>
      <c r="C11" s="32"/>
      <c r="D11" s="20">
        <v>0</v>
      </c>
      <c r="E11" s="20">
        <v>0</v>
      </c>
      <c r="F11" s="20">
        <v>0</v>
      </c>
      <c r="G11" s="8">
        <v>0</v>
      </c>
      <c r="H11" s="8">
        <v>0</v>
      </c>
    </row>
    <row r="12" spans="1:8" s="3" customFormat="1" ht="15">
      <c r="A12" s="118"/>
      <c r="B12" s="17" t="s">
        <v>25</v>
      </c>
      <c r="C12" s="32"/>
      <c r="D12" s="20">
        <v>121</v>
      </c>
      <c r="E12" s="20">
        <v>60</v>
      </c>
      <c r="F12" s="20">
        <v>99.8</v>
      </c>
      <c r="G12" s="8">
        <f t="shared" si="0"/>
        <v>0.824793388429752</v>
      </c>
      <c r="H12" s="8">
        <f t="shared" si="1"/>
        <v>1.6633333333333333</v>
      </c>
    </row>
    <row r="13" spans="1:8" s="3" customFormat="1" ht="15">
      <c r="A13" s="118"/>
      <c r="B13" s="17" t="s">
        <v>26</v>
      </c>
      <c r="C13" s="32"/>
      <c r="D13" s="20">
        <v>0</v>
      </c>
      <c r="E13" s="20">
        <v>0</v>
      </c>
      <c r="F13" s="20">
        <v>0</v>
      </c>
      <c r="G13" s="8">
        <v>0</v>
      </c>
      <c r="H13" s="8">
        <v>0</v>
      </c>
    </row>
    <row r="14" spans="1:8" s="3" customFormat="1" ht="15">
      <c r="A14" s="118"/>
      <c r="B14" s="17" t="s">
        <v>28</v>
      </c>
      <c r="C14" s="32"/>
      <c r="D14" s="20">
        <v>0</v>
      </c>
      <c r="E14" s="20">
        <v>0</v>
      </c>
      <c r="F14" s="20">
        <v>0</v>
      </c>
      <c r="G14" s="8">
        <v>0</v>
      </c>
      <c r="H14" s="8">
        <v>0</v>
      </c>
    </row>
    <row r="15" spans="1:8" s="3" customFormat="1" ht="15">
      <c r="A15" s="118"/>
      <c r="B15" s="17" t="s">
        <v>29</v>
      </c>
      <c r="C15" s="32"/>
      <c r="D15" s="20">
        <v>0</v>
      </c>
      <c r="E15" s="20">
        <v>0</v>
      </c>
      <c r="F15" s="20">
        <v>0</v>
      </c>
      <c r="G15" s="8">
        <v>0</v>
      </c>
      <c r="H15" s="8">
        <v>0</v>
      </c>
    </row>
    <row r="16" spans="1:8" s="3" customFormat="1" ht="42" customHeight="1">
      <c r="A16" s="118"/>
      <c r="B16" s="17" t="s">
        <v>131</v>
      </c>
      <c r="C16" s="32"/>
      <c r="D16" s="20">
        <v>0</v>
      </c>
      <c r="E16" s="20">
        <v>0</v>
      </c>
      <c r="F16" s="20"/>
      <c r="G16" s="8">
        <v>0</v>
      </c>
      <c r="H16" s="8">
        <v>0</v>
      </c>
    </row>
    <row r="17" spans="1:8" s="3" customFormat="1" ht="34.5" customHeight="1">
      <c r="A17" s="118"/>
      <c r="B17" s="17" t="s">
        <v>136</v>
      </c>
      <c r="C17" s="32"/>
      <c r="D17" s="20">
        <v>94</v>
      </c>
      <c r="E17" s="20">
        <v>80</v>
      </c>
      <c r="F17" s="20">
        <v>86</v>
      </c>
      <c r="G17" s="8">
        <f t="shared" si="0"/>
        <v>0.9148936170212766</v>
      </c>
      <c r="H17" s="8">
        <f t="shared" si="1"/>
        <v>1.075</v>
      </c>
    </row>
    <row r="18" spans="1:8" s="3" customFormat="1" ht="15">
      <c r="A18" s="118"/>
      <c r="B18" s="17" t="s">
        <v>32</v>
      </c>
      <c r="C18" s="32"/>
      <c r="D18" s="20">
        <v>100</v>
      </c>
      <c r="E18" s="20">
        <v>3</v>
      </c>
      <c r="F18" s="20">
        <v>3.4</v>
      </c>
      <c r="G18" s="8">
        <f t="shared" si="0"/>
        <v>0.034</v>
      </c>
      <c r="H18" s="8">
        <v>0</v>
      </c>
    </row>
    <row r="19" spans="1:8" s="3" customFormat="1" ht="15">
      <c r="A19" s="118"/>
      <c r="B19" s="17" t="s">
        <v>146</v>
      </c>
      <c r="C19" s="32"/>
      <c r="D19" s="20">
        <v>0</v>
      </c>
      <c r="E19" s="20">
        <v>0</v>
      </c>
      <c r="F19" s="20">
        <v>2</v>
      </c>
      <c r="G19" s="8">
        <v>0</v>
      </c>
      <c r="H19" s="8">
        <v>0</v>
      </c>
    </row>
    <row r="20" spans="1:8" s="3" customFormat="1" ht="15">
      <c r="A20" s="118"/>
      <c r="B20" s="17" t="s">
        <v>35</v>
      </c>
      <c r="C20" s="32"/>
      <c r="D20" s="20">
        <v>0</v>
      </c>
      <c r="E20" s="20">
        <v>0</v>
      </c>
      <c r="F20" s="20">
        <v>0</v>
      </c>
      <c r="G20" s="8">
        <v>0</v>
      </c>
      <c r="H20" s="8">
        <v>0</v>
      </c>
    </row>
    <row r="21" spans="1:8" s="3" customFormat="1" ht="30.75" customHeight="1">
      <c r="A21" s="118"/>
      <c r="B21" s="96" t="s">
        <v>96</v>
      </c>
      <c r="C21" s="26"/>
      <c r="D21" s="20">
        <f>D22+D23+D24+D25+D26</f>
        <v>352.20000000000005</v>
      </c>
      <c r="E21" s="20">
        <f>E22+E23+E24+E25+E26</f>
        <v>557.8</v>
      </c>
      <c r="F21" s="20">
        <f>F22+F23+F24+F25+F26</f>
        <v>343</v>
      </c>
      <c r="G21" s="8">
        <f t="shared" si="0"/>
        <v>0.9738784781374218</v>
      </c>
      <c r="H21" s="8">
        <f t="shared" si="1"/>
        <v>0.6149157404087487</v>
      </c>
    </row>
    <row r="22" spans="1:8" s="3" customFormat="1" ht="15">
      <c r="A22" s="118"/>
      <c r="B22" s="17" t="s">
        <v>37</v>
      </c>
      <c r="C22" s="32"/>
      <c r="D22" s="20">
        <v>210.3</v>
      </c>
      <c r="E22" s="20">
        <v>415.9</v>
      </c>
      <c r="F22" s="20">
        <v>201.1</v>
      </c>
      <c r="G22" s="8">
        <f t="shared" si="0"/>
        <v>0.9562529719448406</v>
      </c>
      <c r="H22" s="8">
        <f t="shared" si="1"/>
        <v>0.48352969463813417</v>
      </c>
    </row>
    <row r="23" spans="1:8" s="3" customFormat="1" ht="15">
      <c r="A23" s="118"/>
      <c r="B23" s="17" t="s">
        <v>117</v>
      </c>
      <c r="C23" s="32"/>
      <c r="D23" s="20">
        <v>141.9</v>
      </c>
      <c r="E23" s="20">
        <v>141.9</v>
      </c>
      <c r="F23" s="20">
        <v>141.9</v>
      </c>
      <c r="G23" s="8">
        <f t="shared" si="0"/>
        <v>1</v>
      </c>
      <c r="H23" s="8">
        <f t="shared" si="1"/>
        <v>1</v>
      </c>
    </row>
    <row r="24" spans="1:8" s="3" customFormat="1" ht="15">
      <c r="A24" s="118"/>
      <c r="B24" s="17" t="s">
        <v>82</v>
      </c>
      <c r="C24" s="32"/>
      <c r="D24" s="20">
        <v>0</v>
      </c>
      <c r="E24" s="20">
        <v>0</v>
      </c>
      <c r="F24" s="20">
        <v>0</v>
      </c>
      <c r="G24" s="8">
        <v>0</v>
      </c>
      <c r="H24" s="8">
        <v>0</v>
      </c>
    </row>
    <row r="25" spans="1:8" s="3" customFormat="1" ht="30.75" customHeight="1" thickBot="1">
      <c r="A25" s="118"/>
      <c r="B25" s="180" t="s">
        <v>189</v>
      </c>
      <c r="C25" s="181"/>
      <c r="D25" s="20">
        <v>0</v>
      </c>
      <c r="E25" s="20">
        <v>0</v>
      </c>
      <c r="F25" s="20">
        <v>0</v>
      </c>
      <c r="G25" s="8">
        <v>0</v>
      </c>
      <c r="H25" s="8">
        <v>0</v>
      </c>
    </row>
    <row r="26" spans="1:8" s="3" customFormat="1" ht="42.75" customHeight="1">
      <c r="A26" s="118"/>
      <c r="B26" s="17" t="s">
        <v>40</v>
      </c>
      <c r="C26" s="32"/>
      <c r="D26" s="20">
        <v>0</v>
      </c>
      <c r="E26" s="20">
        <v>0</v>
      </c>
      <c r="F26" s="20">
        <v>0</v>
      </c>
      <c r="G26" s="8">
        <v>0</v>
      </c>
      <c r="H26" s="8">
        <v>0</v>
      </c>
    </row>
    <row r="27" spans="1:8" s="3" customFormat="1" ht="21" customHeight="1">
      <c r="A27" s="118"/>
      <c r="B27" s="17" t="s">
        <v>41</v>
      </c>
      <c r="C27" s="32"/>
      <c r="D27" s="20">
        <f>D4+D21</f>
        <v>3550.2</v>
      </c>
      <c r="E27" s="20">
        <f>E4+E21</f>
        <v>2003.8</v>
      </c>
      <c r="F27" s="20">
        <f>F4+F21</f>
        <v>3411.1000000000004</v>
      </c>
      <c r="G27" s="8">
        <f t="shared" si="0"/>
        <v>0.9608191087826039</v>
      </c>
      <c r="H27" s="8">
        <f t="shared" si="1"/>
        <v>1.7023156003593176</v>
      </c>
    </row>
    <row r="28" spans="1:8" s="3" customFormat="1" ht="21" customHeight="1">
      <c r="A28" s="118"/>
      <c r="B28" s="17" t="s">
        <v>123</v>
      </c>
      <c r="C28" s="32"/>
      <c r="D28" s="20">
        <f>D4</f>
        <v>3198</v>
      </c>
      <c r="E28" s="20">
        <f>E4</f>
        <v>1446</v>
      </c>
      <c r="F28" s="20">
        <f>F4</f>
        <v>3068.1000000000004</v>
      </c>
      <c r="G28" s="8">
        <f t="shared" si="0"/>
        <v>0.9593808630393997</v>
      </c>
      <c r="H28" s="8">
        <f t="shared" si="1"/>
        <v>2.1217842323651457</v>
      </c>
    </row>
    <row r="29" spans="1:8" s="3" customFormat="1" ht="12.75">
      <c r="A29" s="249"/>
      <c r="B29" s="232"/>
      <c r="C29" s="232"/>
      <c r="D29" s="232"/>
      <c r="E29" s="232"/>
      <c r="F29" s="232"/>
      <c r="G29" s="232"/>
      <c r="H29" s="252"/>
    </row>
    <row r="30" spans="1:8" s="3" customFormat="1" ht="15" customHeight="1">
      <c r="A30" s="262" t="s">
        <v>196</v>
      </c>
      <c r="B30" s="263" t="s">
        <v>42</v>
      </c>
      <c r="C30" s="245" t="s">
        <v>264</v>
      </c>
      <c r="D30" s="257" t="s">
        <v>16</v>
      </c>
      <c r="E30" s="238" t="s">
        <v>357</v>
      </c>
      <c r="F30" s="238" t="s">
        <v>17</v>
      </c>
      <c r="G30" s="264" t="s">
        <v>180</v>
      </c>
      <c r="H30" s="238" t="s">
        <v>359</v>
      </c>
    </row>
    <row r="31" spans="1:8" s="3" customFormat="1" ht="15" customHeight="1">
      <c r="A31" s="262"/>
      <c r="B31" s="263"/>
      <c r="C31" s="246"/>
      <c r="D31" s="257"/>
      <c r="E31" s="239"/>
      <c r="F31" s="239"/>
      <c r="G31" s="265"/>
      <c r="H31" s="239"/>
    </row>
    <row r="32" spans="1:8" s="3" customFormat="1" ht="28.5">
      <c r="A32" s="26" t="s">
        <v>84</v>
      </c>
      <c r="B32" s="96" t="s">
        <v>43</v>
      </c>
      <c r="C32" s="26"/>
      <c r="D32" s="121">
        <f>D33+D35+D36+D34</f>
        <v>1879.4</v>
      </c>
      <c r="E32" s="121">
        <f>E33+E35+E36+E34</f>
        <v>1620.8</v>
      </c>
      <c r="F32" s="121">
        <f>F33+F35+F36+F34</f>
        <v>1719.8</v>
      </c>
      <c r="G32" s="188">
        <f>F32/D32</f>
        <v>0.9150792806214749</v>
      </c>
      <c r="H32" s="29">
        <f>F32/E32</f>
        <v>1.061080947680158</v>
      </c>
    </row>
    <row r="33" spans="1:8" s="3" customFormat="1" ht="66.75" customHeight="1">
      <c r="A33" s="32" t="s">
        <v>87</v>
      </c>
      <c r="B33" s="17" t="s">
        <v>201</v>
      </c>
      <c r="C33" s="32" t="s">
        <v>87</v>
      </c>
      <c r="D33" s="18">
        <v>1756.2</v>
      </c>
      <c r="E33" s="18">
        <v>1475.6</v>
      </c>
      <c r="F33" s="18">
        <v>1607.8</v>
      </c>
      <c r="G33" s="188">
        <f aca="true" t="shared" si="2" ref="G33:G59">F33/D33</f>
        <v>0.9154993736476483</v>
      </c>
      <c r="H33" s="29">
        <f aca="true" t="shared" si="3" ref="H33:H59">F33/E33</f>
        <v>1.0895906749796693</v>
      </c>
    </row>
    <row r="34" spans="1:8" s="3" customFormat="1" ht="36" customHeight="1">
      <c r="A34" s="32" t="s">
        <v>306</v>
      </c>
      <c r="B34" s="17" t="s">
        <v>307</v>
      </c>
      <c r="C34" s="32"/>
      <c r="D34" s="18">
        <v>108</v>
      </c>
      <c r="E34" s="18">
        <v>130</v>
      </c>
      <c r="F34" s="18">
        <v>107.4</v>
      </c>
      <c r="G34" s="188">
        <f t="shared" si="2"/>
        <v>0.9944444444444445</v>
      </c>
      <c r="H34" s="29">
        <f t="shared" si="3"/>
        <v>0.8261538461538462</v>
      </c>
    </row>
    <row r="35" spans="1:8" s="3" customFormat="1" ht="18.75" customHeight="1">
      <c r="A35" s="32" t="s">
        <v>89</v>
      </c>
      <c r="B35" s="17" t="s">
        <v>46</v>
      </c>
      <c r="C35" s="32" t="s">
        <v>89</v>
      </c>
      <c r="D35" s="18">
        <v>10</v>
      </c>
      <c r="E35" s="18">
        <v>10</v>
      </c>
      <c r="F35" s="18">
        <v>0</v>
      </c>
      <c r="G35" s="188">
        <f t="shared" si="2"/>
        <v>0</v>
      </c>
      <c r="H35" s="29">
        <f t="shared" si="3"/>
        <v>0</v>
      </c>
    </row>
    <row r="36" spans="1:8" s="3" customFormat="1" ht="15">
      <c r="A36" s="32" t="s">
        <v>162</v>
      </c>
      <c r="B36" s="17" t="s">
        <v>152</v>
      </c>
      <c r="C36" s="32"/>
      <c r="D36" s="18">
        <f>D37</f>
        <v>5.2</v>
      </c>
      <c r="E36" s="18">
        <f>E37</f>
        <v>5.2</v>
      </c>
      <c r="F36" s="18">
        <f>F37</f>
        <v>4.6</v>
      </c>
      <c r="G36" s="188">
        <f t="shared" si="2"/>
        <v>0.8846153846153845</v>
      </c>
      <c r="H36" s="29">
        <f t="shared" si="3"/>
        <v>0.8846153846153845</v>
      </c>
    </row>
    <row r="37" spans="1:8" s="65" customFormat="1" ht="30">
      <c r="A37" s="122"/>
      <c r="B37" s="123" t="s">
        <v>197</v>
      </c>
      <c r="C37" s="122" t="s">
        <v>204</v>
      </c>
      <c r="D37" s="124">
        <v>5.2</v>
      </c>
      <c r="E37" s="124">
        <v>5.2</v>
      </c>
      <c r="F37" s="124">
        <v>4.6</v>
      </c>
      <c r="G37" s="188">
        <f t="shared" si="2"/>
        <v>0.8846153846153845</v>
      </c>
      <c r="H37" s="29">
        <f t="shared" si="3"/>
        <v>0.8846153846153845</v>
      </c>
    </row>
    <row r="38" spans="1:8" s="3" customFormat="1" ht="18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110.9</v>
      </c>
      <c r="G38" s="188">
        <f t="shared" si="2"/>
        <v>0.7815362931642001</v>
      </c>
      <c r="H38" s="29">
        <f t="shared" si="3"/>
        <v>1.0364485981308411</v>
      </c>
    </row>
    <row r="39" spans="1:8" s="3" customFormat="1" ht="46.5" customHeight="1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110.9</v>
      </c>
      <c r="G39" s="188">
        <f t="shared" si="2"/>
        <v>0.7815362931642001</v>
      </c>
      <c r="H39" s="29">
        <f t="shared" si="3"/>
        <v>1.0364485981308411</v>
      </c>
    </row>
    <row r="40" spans="1:8" s="3" customFormat="1" ht="28.5">
      <c r="A40" s="26" t="s">
        <v>90</v>
      </c>
      <c r="B40" s="96" t="s">
        <v>50</v>
      </c>
      <c r="C40" s="26"/>
      <c r="D40" s="121">
        <f aca="true" t="shared" si="4" ref="D40:F41">D41</f>
        <v>17.7</v>
      </c>
      <c r="E40" s="121">
        <f t="shared" si="4"/>
        <v>25</v>
      </c>
      <c r="F40" s="121">
        <f t="shared" si="4"/>
        <v>17.7</v>
      </c>
      <c r="G40" s="188">
        <f t="shared" si="2"/>
        <v>1</v>
      </c>
      <c r="H40" s="29">
        <f t="shared" si="3"/>
        <v>0.708</v>
      </c>
    </row>
    <row r="41" spans="1:8" s="3" customFormat="1" ht="15">
      <c r="A41" s="32" t="s">
        <v>130</v>
      </c>
      <c r="B41" s="17" t="s">
        <v>121</v>
      </c>
      <c r="C41" s="32"/>
      <c r="D41" s="18">
        <f>D42</f>
        <v>17.7</v>
      </c>
      <c r="E41" s="18">
        <f>E42</f>
        <v>25</v>
      </c>
      <c r="F41" s="18">
        <f t="shared" si="4"/>
        <v>17.7</v>
      </c>
      <c r="G41" s="188">
        <f t="shared" si="2"/>
        <v>1</v>
      </c>
      <c r="H41" s="29">
        <f t="shared" si="3"/>
        <v>0.708</v>
      </c>
    </row>
    <row r="42" spans="1:8" s="65" customFormat="1" ht="65.25" customHeight="1">
      <c r="A42" s="122"/>
      <c r="B42" s="123" t="s">
        <v>293</v>
      </c>
      <c r="C42" s="122" t="s">
        <v>292</v>
      </c>
      <c r="D42" s="124">
        <v>17.7</v>
      </c>
      <c r="E42" s="124">
        <v>25</v>
      </c>
      <c r="F42" s="124">
        <v>17.7</v>
      </c>
      <c r="G42" s="188">
        <f t="shared" si="2"/>
        <v>1</v>
      </c>
      <c r="H42" s="29">
        <f t="shared" si="3"/>
        <v>0.708</v>
      </c>
    </row>
    <row r="43" spans="1:8" s="3" customFormat="1" ht="28.5">
      <c r="A43" s="26" t="s">
        <v>93</v>
      </c>
      <c r="B43" s="96" t="s">
        <v>53</v>
      </c>
      <c r="C43" s="26"/>
      <c r="D43" s="121">
        <f>D44</f>
        <v>439.3</v>
      </c>
      <c r="E43" s="121">
        <f>E44</f>
        <v>319.8</v>
      </c>
      <c r="F43" s="121">
        <f>F44</f>
        <v>355.09999999999997</v>
      </c>
      <c r="G43" s="188">
        <f t="shared" si="2"/>
        <v>0.8083314363760528</v>
      </c>
      <c r="H43" s="29">
        <f t="shared" si="3"/>
        <v>1.1103814884302687</v>
      </c>
    </row>
    <row r="44" spans="1:8" s="3" customFormat="1" ht="15">
      <c r="A44" s="32" t="s">
        <v>57</v>
      </c>
      <c r="B44" s="17" t="s">
        <v>58</v>
      </c>
      <c r="C44" s="32"/>
      <c r="D44" s="18">
        <f>D45+D47+D46</f>
        <v>439.3</v>
      </c>
      <c r="E44" s="18">
        <f>E45+E47+E46</f>
        <v>319.8</v>
      </c>
      <c r="F44" s="18">
        <f>F45+F47+F46</f>
        <v>355.09999999999997</v>
      </c>
      <c r="G44" s="188">
        <f t="shared" si="2"/>
        <v>0.8083314363760528</v>
      </c>
      <c r="H44" s="29">
        <f t="shared" si="3"/>
        <v>1.1103814884302687</v>
      </c>
    </row>
    <row r="45" spans="1:8" s="65" customFormat="1" ht="15">
      <c r="A45" s="122"/>
      <c r="B45" s="123" t="s">
        <v>114</v>
      </c>
      <c r="C45" s="122" t="s">
        <v>268</v>
      </c>
      <c r="D45" s="124">
        <v>260</v>
      </c>
      <c r="E45" s="124">
        <v>202.6</v>
      </c>
      <c r="F45" s="124">
        <v>259.4</v>
      </c>
      <c r="G45" s="188">
        <f t="shared" si="2"/>
        <v>0.9976923076923077</v>
      </c>
      <c r="H45" s="29">
        <f t="shared" si="3"/>
        <v>1.28035538005923</v>
      </c>
    </row>
    <row r="46" spans="1:8" s="65" customFormat="1" ht="15" hidden="1">
      <c r="A46" s="122"/>
      <c r="B46" s="123" t="s">
        <v>58</v>
      </c>
      <c r="C46" s="122" t="s">
        <v>9</v>
      </c>
      <c r="D46" s="124">
        <v>0</v>
      </c>
      <c r="E46" s="124">
        <v>0</v>
      </c>
      <c r="F46" s="124"/>
      <c r="G46" s="188" t="e">
        <f t="shared" si="2"/>
        <v>#DIV/0!</v>
      </c>
      <c r="H46" s="29" t="e">
        <f t="shared" si="3"/>
        <v>#DIV/0!</v>
      </c>
    </row>
    <row r="47" spans="1:8" s="65" customFormat="1" ht="45">
      <c r="A47" s="122"/>
      <c r="B47" s="123" t="s">
        <v>294</v>
      </c>
      <c r="C47" s="122" t="s">
        <v>295</v>
      </c>
      <c r="D47" s="124">
        <v>179.3</v>
      </c>
      <c r="E47" s="124">
        <v>117.2</v>
      </c>
      <c r="F47" s="124">
        <v>95.7</v>
      </c>
      <c r="G47" s="188">
        <f t="shared" si="2"/>
        <v>0.5337423312883436</v>
      </c>
      <c r="H47" s="29">
        <f t="shared" si="3"/>
        <v>0.8165529010238908</v>
      </c>
    </row>
    <row r="48" spans="1:8" s="3" customFormat="1" ht="14.25">
      <c r="A48" s="140" t="s">
        <v>160</v>
      </c>
      <c r="B48" s="141" t="s">
        <v>157</v>
      </c>
      <c r="C48" s="140"/>
      <c r="D48" s="121">
        <f>D50</f>
        <v>2</v>
      </c>
      <c r="E48" s="121">
        <f>E50</f>
        <v>1.5</v>
      </c>
      <c r="F48" s="121">
        <f>F50</f>
        <v>1.5</v>
      </c>
      <c r="G48" s="188">
        <f t="shared" si="2"/>
        <v>0.75</v>
      </c>
      <c r="H48" s="29">
        <f t="shared" si="3"/>
        <v>1</v>
      </c>
    </row>
    <row r="49" spans="1:8" s="3" customFormat="1" ht="30">
      <c r="A49" s="128" t="s">
        <v>150</v>
      </c>
      <c r="B49" s="17" t="s">
        <v>161</v>
      </c>
      <c r="C49" s="32"/>
      <c r="D49" s="18">
        <f>D50</f>
        <v>2</v>
      </c>
      <c r="E49" s="18">
        <f>E50</f>
        <v>1.5</v>
      </c>
      <c r="F49" s="18">
        <v>0</v>
      </c>
      <c r="G49" s="188">
        <f t="shared" si="2"/>
        <v>0</v>
      </c>
      <c r="H49" s="29">
        <f t="shared" si="3"/>
        <v>0</v>
      </c>
    </row>
    <row r="50" spans="1:8" s="65" customFormat="1" ht="44.25" customHeight="1">
      <c r="A50" s="122"/>
      <c r="B50" s="123" t="s">
        <v>159</v>
      </c>
      <c r="C50" s="122" t="s">
        <v>296</v>
      </c>
      <c r="D50" s="124">
        <v>2</v>
      </c>
      <c r="E50" s="124">
        <v>1.5</v>
      </c>
      <c r="F50" s="124">
        <v>1.5</v>
      </c>
      <c r="G50" s="188">
        <f t="shared" si="2"/>
        <v>0.75</v>
      </c>
      <c r="H50" s="29">
        <f t="shared" si="3"/>
        <v>1</v>
      </c>
    </row>
    <row r="51" spans="1:8" s="3" customFormat="1" ht="14.25">
      <c r="A51" s="26" t="s">
        <v>59</v>
      </c>
      <c r="B51" s="96" t="s">
        <v>60</v>
      </c>
      <c r="C51" s="26"/>
      <c r="D51" s="121">
        <f aca="true" t="shared" si="5" ref="D51:F52">D52</f>
        <v>3</v>
      </c>
      <c r="E51" s="121">
        <f t="shared" si="5"/>
        <v>3</v>
      </c>
      <c r="F51" s="121">
        <f t="shared" si="5"/>
        <v>0</v>
      </c>
      <c r="G51" s="188">
        <f t="shared" si="2"/>
        <v>0</v>
      </c>
      <c r="H51" s="29">
        <f t="shared" si="3"/>
        <v>0</v>
      </c>
    </row>
    <row r="52" spans="1:8" s="3" customFormat="1" ht="15">
      <c r="A52" s="32" t="s">
        <v>65</v>
      </c>
      <c r="B52" s="17" t="s">
        <v>66</v>
      </c>
      <c r="C52" s="32"/>
      <c r="D52" s="18">
        <f t="shared" si="5"/>
        <v>3</v>
      </c>
      <c r="E52" s="18">
        <f t="shared" si="5"/>
        <v>3</v>
      </c>
      <c r="F52" s="18">
        <f t="shared" si="5"/>
        <v>0</v>
      </c>
      <c r="G52" s="188">
        <f t="shared" si="2"/>
        <v>0</v>
      </c>
      <c r="H52" s="29">
        <f t="shared" si="3"/>
        <v>0</v>
      </c>
    </row>
    <row r="53" spans="1:8" s="65" customFormat="1" ht="30.75" customHeight="1">
      <c r="A53" s="122"/>
      <c r="B53" s="123" t="s">
        <v>143</v>
      </c>
      <c r="C53" s="122" t="s">
        <v>297</v>
      </c>
      <c r="D53" s="124">
        <v>3</v>
      </c>
      <c r="E53" s="124">
        <v>3</v>
      </c>
      <c r="F53" s="124">
        <v>0</v>
      </c>
      <c r="G53" s="188">
        <f t="shared" si="2"/>
        <v>0</v>
      </c>
      <c r="H53" s="29">
        <f t="shared" si="3"/>
        <v>0</v>
      </c>
    </row>
    <row r="54" spans="1:8" s="3" customFormat="1" ht="14.25">
      <c r="A54" s="26">
        <v>1000</v>
      </c>
      <c r="B54" s="96" t="s">
        <v>75</v>
      </c>
      <c r="C54" s="26"/>
      <c r="D54" s="121">
        <f>D55</f>
        <v>18</v>
      </c>
      <c r="E54" s="121">
        <f>E55</f>
        <v>13.5</v>
      </c>
      <c r="F54" s="121">
        <f>F55</f>
        <v>16.5</v>
      </c>
      <c r="G54" s="188">
        <f t="shared" si="2"/>
        <v>0.9166666666666666</v>
      </c>
      <c r="H54" s="29">
        <f t="shared" si="3"/>
        <v>1.2222222222222223</v>
      </c>
    </row>
    <row r="55" spans="1:8" s="3" customFormat="1" ht="15">
      <c r="A55" s="32">
        <v>1001</v>
      </c>
      <c r="B55" s="17" t="s">
        <v>237</v>
      </c>
      <c r="C55" s="32" t="s">
        <v>76</v>
      </c>
      <c r="D55" s="18">
        <v>18</v>
      </c>
      <c r="E55" s="18">
        <v>13.5</v>
      </c>
      <c r="F55" s="18">
        <v>16.5</v>
      </c>
      <c r="G55" s="188">
        <f t="shared" si="2"/>
        <v>0.9166666666666666</v>
      </c>
      <c r="H55" s="29">
        <f t="shared" si="3"/>
        <v>1.2222222222222223</v>
      </c>
    </row>
    <row r="56" spans="1:8" s="3" customFormat="1" ht="15">
      <c r="A56" s="26"/>
      <c r="B56" s="96" t="s">
        <v>115</v>
      </c>
      <c r="C56" s="26"/>
      <c r="D56" s="18">
        <f>D57</f>
        <v>1711.8</v>
      </c>
      <c r="E56" s="18">
        <f>E57</f>
        <v>1206.8</v>
      </c>
      <c r="F56" s="18">
        <f>F57</f>
        <v>1711.8</v>
      </c>
      <c r="G56" s="188">
        <f t="shared" si="2"/>
        <v>1</v>
      </c>
      <c r="H56" s="29">
        <f t="shared" si="3"/>
        <v>1.4184620483924428</v>
      </c>
    </row>
    <row r="57" spans="1:8" s="65" customFormat="1" ht="36.75" customHeight="1">
      <c r="A57" s="122"/>
      <c r="B57" s="123" t="s">
        <v>116</v>
      </c>
      <c r="C57" s="122"/>
      <c r="D57" s="124">
        <v>1711.8</v>
      </c>
      <c r="E57" s="124">
        <v>1206.8</v>
      </c>
      <c r="F57" s="124">
        <v>1711.8</v>
      </c>
      <c r="G57" s="188">
        <f t="shared" si="2"/>
        <v>1</v>
      </c>
      <c r="H57" s="29">
        <f t="shared" si="3"/>
        <v>1.4184620483924428</v>
      </c>
    </row>
    <row r="58" spans="1:8" s="31" customFormat="1" ht="14.25">
      <c r="A58" s="26"/>
      <c r="B58" s="96" t="s">
        <v>83</v>
      </c>
      <c r="C58" s="26"/>
      <c r="D58" s="121">
        <f>D32+D38+D40+D43+D51+D48+D54+D56</f>
        <v>4213.1</v>
      </c>
      <c r="E58" s="121">
        <f>E32+E38+E40+E43+E51+E48+E54+E56</f>
        <v>3297.3999999999996</v>
      </c>
      <c r="F58" s="121">
        <f>F32+F38+F40+F43+F51+F48+F54+F56</f>
        <v>3933.3</v>
      </c>
      <c r="G58" s="188">
        <f t="shared" si="2"/>
        <v>0.9335880942773729</v>
      </c>
      <c r="H58" s="29">
        <f t="shared" si="3"/>
        <v>1.1928489112634197</v>
      </c>
    </row>
    <row r="59" spans="1:8" s="3" customFormat="1" ht="15">
      <c r="A59" s="185"/>
      <c r="B59" s="17" t="s">
        <v>98</v>
      </c>
      <c r="C59" s="32"/>
      <c r="D59" s="144">
        <f>D56</f>
        <v>1711.8</v>
      </c>
      <c r="E59" s="144">
        <f>E56</f>
        <v>1206.8</v>
      </c>
      <c r="F59" s="144">
        <f>F56</f>
        <v>1711.8</v>
      </c>
      <c r="G59" s="188">
        <f t="shared" si="2"/>
        <v>1</v>
      </c>
      <c r="H59" s="29">
        <f t="shared" si="3"/>
        <v>1.4184620483924428</v>
      </c>
    </row>
    <row r="60" spans="1:7" s="3" customFormat="1" ht="14.25">
      <c r="A60" s="146"/>
      <c r="B60" s="145"/>
      <c r="C60" s="146"/>
      <c r="D60" s="145"/>
      <c r="E60" s="145"/>
      <c r="F60" s="145"/>
      <c r="G60" s="145"/>
    </row>
    <row r="61" spans="1:8" s="3" customFormat="1" ht="14.25">
      <c r="A61" s="146"/>
      <c r="B61" s="145"/>
      <c r="C61" s="146"/>
      <c r="D61" s="145"/>
      <c r="E61" s="145"/>
      <c r="F61" s="145"/>
      <c r="G61" s="145"/>
      <c r="H61" s="3">
        <v>662.8</v>
      </c>
    </row>
    <row r="62" spans="1:7" s="3" customFormat="1" ht="15">
      <c r="A62" s="146"/>
      <c r="B62" s="5" t="s">
        <v>108</v>
      </c>
      <c r="C62" s="12"/>
      <c r="D62" s="145"/>
      <c r="E62" s="145"/>
      <c r="F62" s="145"/>
      <c r="G62" s="145">
        <f>H61</f>
        <v>662.8</v>
      </c>
    </row>
    <row r="63" spans="1:7" s="3" customFormat="1" ht="15">
      <c r="A63" s="146"/>
      <c r="B63" s="5"/>
      <c r="C63" s="12"/>
      <c r="D63" s="145"/>
      <c r="E63" s="145"/>
      <c r="F63" s="145"/>
      <c r="G63" s="145"/>
    </row>
    <row r="64" spans="1:7" s="3" customFormat="1" ht="15">
      <c r="A64" s="146"/>
      <c r="B64" s="5" t="s">
        <v>99</v>
      </c>
      <c r="C64" s="12"/>
      <c r="D64" s="145"/>
      <c r="E64" s="145"/>
      <c r="F64" s="145"/>
      <c r="G64" s="145"/>
    </row>
    <row r="65" spans="1:7" s="3" customFormat="1" ht="15">
      <c r="A65" s="146"/>
      <c r="B65" s="5" t="s">
        <v>100</v>
      </c>
      <c r="C65" s="12"/>
      <c r="D65" s="145"/>
      <c r="E65" s="145"/>
      <c r="F65" s="145"/>
      <c r="G65" s="145"/>
    </row>
    <row r="66" spans="1:7" s="3" customFormat="1" ht="15">
      <c r="A66" s="146"/>
      <c r="B66" s="5"/>
      <c r="C66" s="12"/>
      <c r="D66" s="145"/>
      <c r="E66" s="145"/>
      <c r="F66" s="145"/>
      <c r="G66" s="145"/>
    </row>
    <row r="67" spans="1:7" s="3" customFormat="1" ht="15">
      <c r="A67" s="146"/>
      <c r="B67" s="5" t="s">
        <v>101</v>
      </c>
      <c r="C67" s="12"/>
      <c r="D67" s="145"/>
      <c r="E67" s="145"/>
      <c r="F67" s="145"/>
      <c r="G67" s="145"/>
    </row>
    <row r="68" spans="1:7" s="3" customFormat="1" ht="15">
      <c r="A68" s="146"/>
      <c r="B68" s="5" t="s">
        <v>102</v>
      </c>
      <c r="C68" s="12"/>
      <c r="D68" s="145"/>
      <c r="E68" s="145"/>
      <c r="F68" s="145"/>
      <c r="G68" s="145"/>
    </row>
    <row r="69" spans="1:7" s="3" customFormat="1" ht="15">
      <c r="A69" s="146"/>
      <c r="B69" s="5"/>
      <c r="C69" s="12"/>
      <c r="D69" s="145"/>
      <c r="E69" s="145"/>
      <c r="F69" s="145"/>
      <c r="G69" s="145"/>
    </row>
    <row r="70" spans="1:7" s="3" customFormat="1" ht="15">
      <c r="A70" s="146"/>
      <c r="B70" s="5" t="s">
        <v>103</v>
      </c>
      <c r="C70" s="12"/>
      <c r="D70" s="145"/>
      <c r="E70" s="145"/>
      <c r="F70" s="145"/>
      <c r="G70" s="145"/>
    </row>
    <row r="71" spans="1:7" s="3" customFormat="1" ht="15">
      <c r="A71" s="146"/>
      <c r="B71" s="5" t="s">
        <v>104</v>
      </c>
      <c r="C71" s="12"/>
      <c r="D71" s="145"/>
      <c r="E71" s="145"/>
      <c r="F71" s="145"/>
      <c r="G71" s="145"/>
    </row>
    <row r="72" spans="1:7" s="3" customFormat="1" ht="15">
      <c r="A72" s="146"/>
      <c r="B72" s="5"/>
      <c r="C72" s="12"/>
      <c r="D72" s="145"/>
      <c r="E72" s="145"/>
      <c r="F72" s="145"/>
      <c r="G72" s="145"/>
    </row>
    <row r="73" spans="1:7" s="3" customFormat="1" ht="15">
      <c r="A73" s="146"/>
      <c r="B73" s="5" t="s">
        <v>105</v>
      </c>
      <c r="C73" s="12"/>
      <c r="D73" s="145"/>
      <c r="E73" s="145"/>
      <c r="F73" s="145"/>
      <c r="G73" s="145"/>
    </row>
    <row r="74" spans="1:7" s="3" customFormat="1" ht="15">
      <c r="A74" s="146"/>
      <c r="B74" s="5" t="s">
        <v>106</v>
      </c>
      <c r="C74" s="12"/>
      <c r="D74" s="145"/>
      <c r="E74" s="145"/>
      <c r="F74" s="145"/>
      <c r="G74" s="145"/>
    </row>
    <row r="75" spans="1:7" s="3" customFormat="1" ht="14.25">
      <c r="A75" s="146"/>
      <c r="B75" s="145"/>
      <c r="C75" s="146"/>
      <c r="D75" s="145"/>
      <c r="E75" s="145"/>
      <c r="F75" s="145"/>
      <c r="G75" s="145"/>
    </row>
    <row r="76" spans="1:7" s="3" customFormat="1" ht="14.25">
      <c r="A76" s="146"/>
      <c r="B76" s="145"/>
      <c r="C76" s="146"/>
      <c r="D76" s="145"/>
      <c r="E76" s="145"/>
      <c r="F76" s="145"/>
      <c r="G76" s="145"/>
    </row>
    <row r="77" spans="1:8" s="3" customFormat="1" ht="15">
      <c r="A77" s="146"/>
      <c r="B77" s="5" t="s">
        <v>107</v>
      </c>
      <c r="C77" s="12"/>
      <c r="D77" s="145"/>
      <c r="E77" s="145"/>
      <c r="F77" s="145"/>
      <c r="G77" s="190">
        <f>H77</f>
        <v>140.60000000000036</v>
      </c>
      <c r="H77" s="21">
        <f>H61+F27-F58</f>
        <v>140.60000000000036</v>
      </c>
    </row>
    <row r="78" spans="1:7" s="3" customFormat="1" ht="14.25">
      <c r="A78" s="146"/>
      <c r="B78" s="145"/>
      <c r="C78" s="146"/>
      <c r="D78" s="145"/>
      <c r="E78" s="145"/>
      <c r="F78" s="145"/>
      <c r="G78" s="145"/>
    </row>
    <row r="79" spans="1:7" s="3" customFormat="1" ht="14.25">
      <c r="A79" s="146"/>
      <c r="B79" s="145"/>
      <c r="C79" s="146"/>
      <c r="D79" s="145"/>
      <c r="E79" s="145"/>
      <c r="F79" s="145"/>
      <c r="G79" s="145"/>
    </row>
    <row r="80" spans="1:7" s="3" customFormat="1" ht="15">
      <c r="A80" s="146"/>
      <c r="B80" s="5" t="s">
        <v>109</v>
      </c>
      <c r="C80" s="12"/>
      <c r="D80" s="145"/>
      <c r="E80" s="145"/>
      <c r="F80" s="145"/>
      <c r="G80" s="145"/>
    </row>
    <row r="81" spans="1:7" s="3" customFormat="1" ht="15">
      <c r="A81" s="146"/>
      <c r="B81" s="5" t="s">
        <v>110</v>
      </c>
      <c r="C81" s="12"/>
      <c r="D81" s="145"/>
      <c r="E81" s="145"/>
      <c r="F81" s="145"/>
      <c r="G81" s="145"/>
    </row>
    <row r="82" spans="1:7" s="3" customFormat="1" ht="15">
      <c r="A82" s="146"/>
      <c r="B82" s="5" t="s">
        <v>320</v>
      </c>
      <c r="C82" s="12"/>
      <c r="D82" s="145"/>
      <c r="E82" s="145"/>
      <c r="F82" s="145"/>
      <c r="G82" s="145"/>
    </row>
    <row r="83" spans="1:7" s="3" customFormat="1" ht="14.25">
      <c r="A83" s="146"/>
      <c r="B83" s="145"/>
      <c r="C83" s="146"/>
      <c r="D83" s="145"/>
      <c r="E83" s="145"/>
      <c r="F83" s="145"/>
      <c r="G83" s="145"/>
    </row>
    <row r="84" spans="1:7" s="3" customFormat="1" ht="14.25">
      <c r="A84" s="146"/>
      <c r="B84" s="145"/>
      <c r="C84" s="146"/>
      <c r="D84" s="145"/>
      <c r="E84" s="145"/>
      <c r="F84" s="145"/>
      <c r="G84" s="145"/>
    </row>
    <row r="85" spans="1:7" s="3" customFormat="1" ht="14.25">
      <c r="A85" s="146"/>
      <c r="B85" s="145"/>
      <c r="C85" s="146"/>
      <c r="D85" s="145"/>
      <c r="E85" s="145"/>
      <c r="F85" s="145"/>
      <c r="G85" s="145"/>
    </row>
    <row r="86" spans="1:7" s="3" customFormat="1" ht="14.25">
      <c r="A86" s="146"/>
      <c r="B86" s="145"/>
      <c r="C86" s="146"/>
      <c r="D86" s="145"/>
      <c r="E86" s="145"/>
      <c r="F86" s="145"/>
      <c r="G86" s="145"/>
    </row>
    <row r="87" spans="1:7" s="3" customFormat="1" ht="14.25">
      <c r="A87" s="146"/>
      <c r="B87" s="145"/>
      <c r="C87" s="146"/>
      <c r="D87" s="145"/>
      <c r="E87" s="145"/>
      <c r="F87" s="145"/>
      <c r="G87" s="145"/>
    </row>
    <row r="88" spans="1:7" s="3" customFormat="1" ht="14.25">
      <c r="A88" s="146"/>
      <c r="B88" s="145"/>
      <c r="C88" s="146"/>
      <c r="D88" s="145"/>
      <c r="E88" s="145"/>
      <c r="F88" s="145"/>
      <c r="G88" s="145"/>
    </row>
    <row r="89" spans="1:7" s="3" customFormat="1" ht="14.25">
      <c r="A89" s="146"/>
      <c r="B89" s="145"/>
      <c r="C89" s="146"/>
      <c r="D89" s="145"/>
      <c r="E89" s="145"/>
      <c r="F89" s="145"/>
      <c r="G89" s="145"/>
    </row>
    <row r="90" spans="1:7" s="3" customFormat="1" ht="14.25">
      <c r="A90" s="146"/>
      <c r="B90" s="145"/>
      <c r="C90" s="146"/>
      <c r="D90" s="145"/>
      <c r="E90" s="145"/>
      <c r="F90" s="145"/>
      <c r="G90" s="145"/>
    </row>
    <row r="91" spans="1:7" s="3" customFormat="1" ht="14.25">
      <c r="A91" s="146"/>
      <c r="B91" s="145"/>
      <c r="C91" s="146"/>
      <c r="D91" s="145"/>
      <c r="E91" s="145"/>
      <c r="F91" s="145"/>
      <c r="G91" s="145"/>
    </row>
    <row r="92" spans="1:7" s="3" customFormat="1" ht="14.25">
      <c r="A92" s="146"/>
      <c r="B92" s="145"/>
      <c r="C92" s="146"/>
      <c r="D92" s="145"/>
      <c r="E92" s="145"/>
      <c r="F92" s="145"/>
      <c r="G92" s="145"/>
    </row>
    <row r="93" spans="1:7" s="3" customFormat="1" ht="14.25">
      <c r="A93" s="146"/>
      <c r="B93" s="145"/>
      <c r="C93" s="146"/>
      <c r="D93" s="145"/>
      <c r="E93" s="145"/>
      <c r="F93" s="145"/>
      <c r="G93" s="145"/>
    </row>
    <row r="94" spans="1:7" s="3" customFormat="1" ht="14.25">
      <c r="A94" s="146"/>
      <c r="B94" s="145"/>
      <c r="C94" s="146"/>
      <c r="D94" s="145"/>
      <c r="E94" s="145"/>
      <c r="F94" s="145"/>
      <c r="G94" s="145"/>
    </row>
    <row r="95" spans="1:7" s="3" customFormat="1" ht="14.25">
      <c r="A95" s="146"/>
      <c r="B95" s="145"/>
      <c r="C95" s="146"/>
      <c r="D95" s="145"/>
      <c r="E95" s="145"/>
      <c r="F95" s="145"/>
      <c r="G95" s="145"/>
    </row>
    <row r="96" spans="1:7" s="3" customFormat="1" ht="14.25">
      <c r="A96" s="146"/>
      <c r="B96" s="145"/>
      <c r="C96" s="146"/>
      <c r="D96" s="145"/>
      <c r="E96" s="145"/>
      <c r="F96" s="145"/>
      <c r="G96" s="145"/>
    </row>
    <row r="97" spans="1:7" s="3" customFormat="1" ht="14.25">
      <c r="A97" s="146"/>
      <c r="B97" s="145"/>
      <c r="C97" s="146"/>
      <c r="D97" s="145"/>
      <c r="E97" s="145"/>
      <c r="F97" s="145"/>
      <c r="G97" s="145"/>
    </row>
    <row r="98" spans="1:7" s="3" customFormat="1" ht="14.25">
      <c r="A98" s="146"/>
      <c r="B98" s="145"/>
      <c r="C98" s="146"/>
      <c r="D98" s="145"/>
      <c r="E98" s="145"/>
      <c r="F98" s="145"/>
      <c r="G98" s="145"/>
    </row>
    <row r="99" spans="1:7" s="3" customFormat="1" ht="14.25">
      <c r="A99" s="146"/>
      <c r="B99" s="145"/>
      <c r="C99" s="146"/>
      <c r="D99" s="145"/>
      <c r="E99" s="145"/>
      <c r="F99" s="145"/>
      <c r="G99" s="145"/>
    </row>
    <row r="100" spans="1:7" s="3" customFormat="1" ht="14.25">
      <c r="A100" s="146"/>
      <c r="B100" s="145"/>
      <c r="C100" s="146"/>
      <c r="D100" s="145"/>
      <c r="E100" s="145"/>
      <c r="F100" s="145"/>
      <c r="G100" s="145"/>
    </row>
    <row r="101" spans="1:7" s="3" customFormat="1" ht="14.25">
      <c r="A101" s="146"/>
      <c r="B101" s="145"/>
      <c r="C101" s="146"/>
      <c r="D101" s="145"/>
      <c r="E101" s="145"/>
      <c r="F101" s="145"/>
      <c r="G101" s="145"/>
    </row>
    <row r="102" spans="1:7" s="3" customFormat="1" ht="14.25">
      <c r="A102" s="146"/>
      <c r="B102" s="145"/>
      <c r="C102" s="146"/>
      <c r="D102" s="145"/>
      <c r="E102" s="145"/>
      <c r="F102" s="145"/>
      <c r="G102" s="145"/>
    </row>
    <row r="103" spans="1:7" s="3" customFormat="1" ht="14.25">
      <c r="A103" s="146"/>
      <c r="B103" s="145"/>
      <c r="C103" s="146"/>
      <c r="D103" s="145"/>
      <c r="E103" s="145"/>
      <c r="F103" s="145"/>
      <c r="G103" s="145"/>
    </row>
    <row r="104" spans="1:7" s="3" customFormat="1" ht="14.25">
      <c r="A104" s="146"/>
      <c r="B104" s="145"/>
      <c r="C104" s="146"/>
      <c r="D104" s="145"/>
      <c r="E104" s="145"/>
      <c r="F104" s="145"/>
      <c r="G104" s="145"/>
    </row>
    <row r="105" spans="1:7" s="3" customFormat="1" ht="14.25">
      <c r="A105" s="146"/>
      <c r="B105" s="145"/>
      <c r="C105" s="146"/>
      <c r="D105" s="145"/>
      <c r="E105" s="145"/>
      <c r="F105" s="145"/>
      <c r="G105" s="145"/>
    </row>
    <row r="106" spans="1:7" s="3" customFormat="1" ht="14.25">
      <c r="A106" s="146"/>
      <c r="B106" s="145"/>
      <c r="C106" s="146"/>
      <c r="D106" s="145"/>
      <c r="E106" s="145"/>
      <c r="F106" s="145"/>
      <c r="G106" s="145"/>
    </row>
    <row r="107" spans="1:7" s="3" customFormat="1" ht="14.25">
      <c r="A107" s="146"/>
      <c r="B107" s="145"/>
      <c r="C107" s="146"/>
      <c r="D107" s="145"/>
      <c r="E107" s="145"/>
      <c r="F107" s="145"/>
      <c r="G107" s="145"/>
    </row>
    <row r="108" spans="1:7" s="3" customFormat="1" ht="14.25">
      <c r="A108" s="146"/>
      <c r="B108" s="145"/>
      <c r="C108" s="146"/>
      <c r="D108" s="145"/>
      <c r="E108" s="145"/>
      <c r="F108" s="145"/>
      <c r="G108" s="145"/>
    </row>
    <row r="109" spans="1:7" s="3" customFormat="1" ht="14.25">
      <c r="A109" s="146"/>
      <c r="B109" s="145"/>
      <c r="C109" s="146"/>
      <c r="D109" s="145"/>
      <c r="E109" s="145"/>
      <c r="F109" s="145"/>
      <c r="G109" s="145"/>
    </row>
    <row r="110" spans="1:7" s="3" customFormat="1" ht="14.25">
      <c r="A110" s="146"/>
      <c r="B110" s="145"/>
      <c r="C110" s="146"/>
      <c r="D110" s="145"/>
      <c r="E110" s="145"/>
      <c r="F110" s="145"/>
      <c r="G110" s="145"/>
    </row>
    <row r="111" spans="1:7" s="3" customFormat="1" ht="14.25">
      <c r="A111" s="146"/>
      <c r="B111" s="145"/>
      <c r="C111" s="146"/>
      <c r="D111" s="145"/>
      <c r="E111" s="145"/>
      <c r="F111" s="145"/>
      <c r="G111" s="145"/>
    </row>
    <row r="112" spans="1:7" s="3" customFormat="1" ht="14.25">
      <c r="A112" s="146"/>
      <c r="B112" s="145"/>
      <c r="C112" s="146"/>
      <c r="D112" s="145"/>
      <c r="E112" s="145"/>
      <c r="F112" s="145"/>
      <c r="G112" s="145"/>
    </row>
    <row r="113" spans="1:7" s="3" customFormat="1" ht="14.25">
      <c r="A113" s="146"/>
      <c r="B113" s="145"/>
      <c r="C113" s="146"/>
      <c r="D113" s="145"/>
      <c r="E113" s="145"/>
      <c r="F113" s="145"/>
      <c r="G113" s="145"/>
    </row>
    <row r="114" spans="1:7" s="3" customFormat="1" ht="14.25">
      <c r="A114" s="146"/>
      <c r="B114" s="145"/>
      <c r="C114" s="146"/>
      <c r="D114" s="145"/>
      <c r="E114" s="145"/>
      <c r="F114" s="145"/>
      <c r="G114" s="145"/>
    </row>
    <row r="115" spans="1:7" s="3" customFormat="1" ht="14.25">
      <c r="A115" s="146"/>
      <c r="B115" s="145"/>
      <c r="C115" s="146"/>
      <c r="D115" s="145"/>
      <c r="E115" s="145"/>
      <c r="F115" s="145"/>
      <c r="G115" s="145"/>
    </row>
    <row r="116" spans="1:7" s="3" customFormat="1" ht="14.25">
      <c r="A116" s="146"/>
      <c r="B116" s="145"/>
      <c r="C116" s="146"/>
      <c r="D116" s="145"/>
      <c r="E116" s="145"/>
      <c r="F116" s="145"/>
      <c r="G116" s="145"/>
    </row>
    <row r="117" spans="1:7" s="3" customFormat="1" ht="14.25">
      <c r="A117" s="146"/>
      <c r="B117" s="145"/>
      <c r="C117" s="146"/>
      <c r="D117" s="145"/>
      <c r="E117" s="145"/>
      <c r="F117" s="145"/>
      <c r="G117" s="145"/>
    </row>
    <row r="118" spans="1:7" s="3" customFormat="1" ht="14.25">
      <c r="A118" s="146"/>
      <c r="B118" s="145"/>
      <c r="C118" s="146"/>
      <c r="D118" s="145"/>
      <c r="E118" s="145"/>
      <c r="F118" s="145"/>
      <c r="G118" s="145"/>
    </row>
    <row r="119" spans="1:7" s="3" customFormat="1" ht="14.25">
      <c r="A119" s="146"/>
      <c r="B119" s="145"/>
      <c r="C119" s="146"/>
      <c r="D119" s="145"/>
      <c r="E119" s="145"/>
      <c r="F119" s="145"/>
      <c r="G119" s="145"/>
    </row>
    <row r="120" spans="1:7" s="3" customFormat="1" ht="14.25">
      <c r="A120" s="146"/>
      <c r="B120" s="145"/>
      <c r="C120" s="146"/>
      <c r="D120" s="145"/>
      <c r="E120" s="145"/>
      <c r="F120" s="145"/>
      <c r="G120" s="145"/>
    </row>
    <row r="121" spans="1:7" s="3" customFormat="1" ht="14.25">
      <c r="A121" s="146"/>
      <c r="B121" s="145"/>
      <c r="C121" s="146"/>
      <c r="D121" s="145"/>
      <c r="E121" s="145"/>
      <c r="F121" s="145"/>
      <c r="G121" s="145"/>
    </row>
    <row r="122" spans="1:7" s="3" customFormat="1" ht="14.25">
      <c r="A122" s="146"/>
      <c r="B122" s="145"/>
      <c r="C122" s="146"/>
      <c r="D122" s="145"/>
      <c r="E122" s="145"/>
      <c r="F122" s="145"/>
      <c r="G122" s="145"/>
    </row>
    <row r="123" spans="1:7" s="3" customFormat="1" ht="14.25">
      <c r="A123" s="146"/>
      <c r="B123" s="145"/>
      <c r="C123" s="146"/>
      <c r="D123" s="145"/>
      <c r="E123" s="145"/>
      <c r="F123" s="145"/>
      <c r="G123" s="145"/>
    </row>
    <row r="124" spans="1:7" s="3" customFormat="1" ht="14.25">
      <c r="A124" s="146"/>
      <c r="B124" s="145"/>
      <c r="C124" s="146"/>
      <c r="D124" s="145"/>
      <c r="E124" s="145"/>
      <c r="F124" s="145"/>
      <c r="G124" s="145"/>
    </row>
    <row r="125" spans="1:7" s="3" customFormat="1" ht="14.25">
      <c r="A125" s="146"/>
      <c r="B125" s="145"/>
      <c r="C125" s="146"/>
      <c r="D125" s="145"/>
      <c r="E125" s="145"/>
      <c r="F125" s="145"/>
      <c r="G125" s="145"/>
    </row>
    <row r="126" spans="1:7" s="3" customFormat="1" ht="14.25">
      <c r="A126" s="146"/>
      <c r="B126" s="145"/>
      <c r="C126" s="146"/>
      <c r="D126" s="145"/>
      <c r="E126" s="145"/>
      <c r="F126" s="145"/>
      <c r="G126" s="145"/>
    </row>
    <row r="127" spans="1:7" s="3" customFormat="1" ht="14.25">
      <c r="A127" s="146"/>
      <c r="B127" s="145"/>
      <c r="C127" s="146"/>
      <c r="D127" s="145"/>
      <c r="E127" s="145"/>
      <c r="F127" s="145"/>
      <c r="G127" s="145"/>
    </row>
    <row r="128" spans="1:7" s="3" customFormat="1" ht="14.25">
      <c r="A128" s="146"/>
      <c r="B128" s="145"/>
      <c r="C128" s="146"/>
      <c r="D128" s="145"/>
      <c r="E128" s="145"/>
      <c r="F128" s="145"/>
      <c r="G128" s="145"/>
    </row>
    <row r="129" spans="1:7" s="3" customFormat="1" ht="14.25">
      <c r="A129" s="146"/>
      <c r="B129" s="145"/>
      <c r="C129" s="146"/>
      <c r="D129" s="145"/>
      <c r="E129" s="145"/>
      <c r="F129" s="145"/>
      <c r="G129" s="145"/>
    </row>
    <row r="130" spans="1:7" s="3" customFormat="1" ht="14.25">
      <c r="A130" s="146"/>
      <c r="B130" s="145"/>
      <c r="C130" s="146"/>
      <c r="D130" s="145"/>
      <c r="E130" s="145"/>
      <c r="F130" s="145"/>
      <c r="G130" s="145"/>
    </row>
    <row r="131" spans="1:7" s="3" customFormat="1" ht="14.25">
      <c r="A131" s="146"/>
      <c r="B131" s="145"/>
      <c r="C131" s="146"/>
      <c r="D131" s="145"/>
      <c r="E131" s="145"/>
      <c r="F131" s="145"/>
      <c r="G131" s="145"/>
    </row>
    <row r="132" spans="1:7" s="3" customFormat="1" ht="14.25">
      <c r="A132" s="146"/>
      <c r="B132" s="145"/>
      <c r="C132" s="146"/>
      <c r="D132" s="145"/>
      <c r="E132" s="145"/>
      <c r="F132" s="145"/>
      <c r="G132" s="145"/>
    </row>
    <row r="133" spans="1:7" s="3" customFormat="1" ht="14.25">
      <c r="A133" s="146"/>
      <c r="B133" s="145"/>
      <c r="C133" s="146"/>
      <c r="D133" s="145"/>
      <c r="E133" s="145"/>
      <c r="F133" s="145"/>
      <c r="G133" s="145"/>
    </row>
    <row r="134" spans="1:7" s="3" customFormat="1" ht="14.25">
      <c r="A134" s="146"/>
      <c r="B134" s="145"/>
      <c r="C134" s="146"/>
      <c r="D134" s="145"/>
      <c r="E134" s="145"/>
      <c r="F134" s="145"/>
      <c r="G134" s="145"/>
    </row>
    <row r="135" spans="1:7" s="3" customFormat="1" ht="14.25">
      <c r="A135" s="146"/>
      <c r="B135" s="145"/>
      <c r="C135" s="146"/>
      <c r="D135" s="145"/>
      <c r="E135" s="145"/>
      <c r="F135" s="145"/>
      <c r="G135" s="145"/>
    </row>
    <row r="136" spans="1:7" s="3" customFormat="1" ht="14.25">
      <c r="A136" s="146"/>
      <c r="B136" s="145"/>
      <c r="C136" s="146"/>
      <c r="D136" s="145"/>
      <c r="E136" s="145"/>
      <c r="F136" s="145"/>
      <c r="G136" s="145"/>
    </row>
    <row r="137" spans="1:7" s="3" customFormat="1" ht="14.25">
      <c r="A137" s="146"/>
      <c r="B137" s="145"/>
      <c r="C137" s="146"/>
      <c r="D137" s="145"/>
      <c r="E137" s="145"/>
      <c r="F137" s="145"/>
      <c r="G137" s="145"/>
    </row>
    <row r="138" spans="1:7" s="3" customFormat="1" ht="14.25">
      <c r="A138" s="146"/>
      <c r="B138" s="145"/>
      <c r="C138" s="146"/>
      <c r="D138" s="145"/>
      <c r="E138" s="145"/>
      <c r="F138" s="145"/>
      <c r="G138" s="145"/>
    </row>
    <row r="139" spans="1:7" s="3" customFormat="1" ht="14.25">
      <c r="A139" s="146"/>
      <c r="B139" s="145"/>
      <c r="C139" s="146"/>
      <c r="D139" s="145"/>
      <c r="E139" s="145"/>
      <c r="F139" s="145"/>
      <c r="G139" s="145"/>
    </row>
    <row r="140" spans="1:7" s="3" customFormat="1" ht="14.25">
      <c r="A140" s="146"/>
      <c r="B140" s="145"/>
      <c r="C140" s="146"/>
      <c r="D140" s="145"/>
      <c r="E140" s="145"/>
      <c r="F140" s="145"/>
      <c r="G140" s="145"/>
    </row>
    <row r="141" spans="1:7" s="3" customFormat="1" ht="14.25">
      <c r="A141" s="146"/>
      <c r="B141" s="145"/>
      <c r="C141" s="146"/>
      <c r="D141" s="145"/>
      <c r="E141" s="145"/>
      <c r="F141" s="145"/>
      <c r="G141" s="145"/>
    </row>
    <row r="142" spans="1:7" s="3" customFormat="1" ht="14.25">
      <c r="A142" s="146"/>
      <c r="B142" s="145"/>
      <c r="C142" s="146"/>
      <c r="D142" s="145"/>
      <c r="E142" s="145"/>
      <c r="F142" s="145"/>
      <c r="G142" s="145"/>
    </row>
    <row r="143" spans="1:7" s="3" customFormat="1" ht="14.25">
      <c r="A143" s="146"/>
      <c r="B143" s="145"/>
      <c r="C143" s="146"/>
      <c r="D143" s="145"/>
      <c r="E143" s="145"/>
      <c r="F143" s="145"/>
      <c r="G143" s="145"/>
    </row>
    <row r="144" spans="1:7" s="3" customFormat="1" ht="14.25">
      <c r="A144" s="146"/>
      <c r="B144" s="145"/>
      <c r="C144" s="146"/>
      <c r="D144" s="145"/>
      <c r="E144" s="145"/>
      <c r="F144" s="145"/>
      <c r="G144" s="145"/>
    </row>
    <row r="145" spans="1:7" s="3" customFormat="1" ht="14.25">
      <c r="A145" s="146"/>
      <c r="B145" s="145"/>
      <c r="C145" s="146"/>
      <c r="D145" s="145"/>
      <c r="E145" s="145"/>
      <c r="F145" s="145"/>
      <c r="G145" s="145"/>
    </row>
    <row r="146" spans="1:7" s="3" customFormat="1" ht="14.25">
      <c r="A146" s="146"/>
      <c r="B146" s="145"/>
      <c r="C146" s="146"/>
      <c r="D146" s="145"/>
      <c r="E146" s="145"/>
      <c r="F146" s="145"/>
      <c r="G146" s="145"/>
    </row>
    <row r="147" spans="1:7" s="3" customFormat="1" ht="14.25">
      <c r="A147" s="146"/>
      <c r="B147" s="145"/>
      <c r="C147" s="146"/>
      <c r="D147" s="145"/>
      <c r="E147" s="145"/>
      <c r="F147" s="145"/>
      <c r="G147" s="145"/>
    </row>
    <row r="148" spans="1:7" s="3" customFormat="1" ht="14.25">
      <c r="A148" s="146"/>
      <c r="B148" s="145"/>
      <c r="C148" s="146"/>
      <c r="D148" s="145"/>
      <c r="E148" s="145"/>
      <c r="F148" s="145"/>
      <c r="G148" s="145"/>
    </row>
    <row r="149" spans="1:7" s="3" customFormat="1" ht="14.25">
      <c r="A149" s="146"/>
      <c r="B149" s="145"/>
      <c r="C149" s="146"/>
      <c r="D149" s="145"/>
      <c r="E149" s="145"/>
      <c r="F149" s="145"/>
      <c r="G149" s="145"/>
    </row>
    <row r="150" spans="1:7" s="3" customFormat="1" ht="14.25">
      <c r="A150" s="146"/>
      <c r="B150" s="145"/>
      <c r="C150" s="146"/>
      <c r="D150" s="145"/>
      <c r="E150" s="145"/>
      <c r="F150" s="145"/>
      <c r="G150" s="145"/>
    </row>
    <row r="151" spans="1:7" s="3" customFormat="1" ht="14.25">
      <c r="A151" s="146"/>
      <c r="B151" s="145"/>
      <c r="C151" s="146"/>
      <c r="D151" s="145"/>
      <c r="E151" s="145"/>
      <c r="F151" s="145"/>
      <c r="G151" s="145"/>
    </row>
    <row r="152" spans="1:7" s="3" customFormat="1" ht="14.25">
      <c r="A152" s="146"/>
      <c r="B152" s="145"/>
      <c r="C152" s="146"/>
      <c r="D152" s="145"/>
      <c r="E152" s="145"/>
      <c r="F152" s="145"/>
      <c r="G152" s="145"/>
    </row>
    <row r="153" spans="1:7" s="3" customFormat="1" ht="14.25">
      <c r="A153" s="146"/>
      <c r="B153" s="145"/>
      <c r="C153" s="146"/>
      <c r="D153" s="145"/>
      <c r="E153" s="145"/>
      <c r="F153" s="145"/>
      <c r="G153" s="145"/>
    </row>
    <row r="154" spans="1:7" s="3" customFormat="1" ht="14.25">
      <c r="A154" s="146"/>
      <c r="B154" s="145"/>
      <c r="C154" s="146"/>
      <c r="D154" s="145"/>
      <c r="E154" s="145"/>
      <c r="F154" s="145"/>
      <c r="G154" s="145"/>
    </row>
    <row r="155" spans="1:7" s="3" customFormat="1" ht="14.25">
      <c r="A155" s="146"/>
      <c r="B155" s="145"/>
      <c r="C155" s="146"/>
      <c r="D155" s="145"/>
      <c r="E155" s="145"/>
      <c r="F155" s="145"/>
      <c r="G155" s="145"/>
    </row>
    <row r="156" spans="1:7" s="3" customFormat="1" ht="14.25">
      <c r="A156" s="146"/>
      <c r="B156" s="145"/>
      <c r="C156" s="146"/>
      <c r="D156" s="145"/>
      <c r="E156" s="145"/>
      <c r="F156" s="145"/>
      <c r="G156" s="145"/>
    </row>
    <row r="157" spans="1:7" s="3" customFormat="1" ht="14.25">
      <c r="A157" s="146"/>
      <c r="B157" s="145"/>
      <c r="C157" s="146"/>
      <c r="D157" s="145"/>
      <c r="E157" s="145"/>
      <c r="F157" s="145"/>
      <c r="G157" s="145"/>
    </row>
    <row r="158" spans="1:7" s="3" customFormat="1" ht="14.25">
      <c r="A158" s="146"/>
      <c r="B158" s="145"/>
      <c r="C158" s="146"/>
      <c r="D158" s="145"/>
      <c r="E158" s="145"/>
      <c r="F158" s="145"/>
      <c r="G158" s="145"/>
    </row>
    <row r="159" spans="1:7" s="3" customFormat="1" ht="14.25">
      <c r="A159" s="146"/>
      <c r="B159" s="145"/>
      <c r="C159" s="146"/>
      <c r="D159" s="145"/>
      <c r="E159" s="145"/>
      <c r="F159" s="145"/>
      <c r="G159" s="145"/>
    </row>
    <row r="160" spans="1:7" s="3" customFormat="1" ht="14.25">
      <c r="A160" s="146"/>
      <c r="B160" s="145"/>
      <c r="C160" s="146"/>
      <c r="D160" s="145"/>
      <c r="E160" s="145"/>
      <c r="F160" s="145"/>
      <c r="G160" s="145"/>
    </row>
    <row r="161" spans="1:7" s="3" customFormat="1" ht="14.25">
      <c r="A161" s="146"/>
      <c r="B161" s="145"/>
      <c r="C161" s="146"/>
      <c r="D161" s="145"/>
      <c r="E161" s="145"/>
      <c r="F161" s="145"/>
      <c r="G161" s="145"/>
    </row>
    <row r="162" spans="1:7" s="3" customFormat="1" ht="14.25">
      <c r="A162" s="146"/>
      <c r="B162" s="145"/>
      <c r="C162" s="146"/>
      <c r="D162" s="145"/>
      <c r="E162" s="145"/>
      <c r="F162" s="145"/>
      <c r="G162" s="145"/>
    </row>
    <row r="163" spans="1:7" s="3" customFormat="1" ht="14.25">
      <c r="A163" s="146"/>
      <c r="B163" s="145"/>
      <c r="C163" s="146"/>
      <c r="D163" s="145"/>
      <c r="E163" s="145"/>
      <c r="F163" s="145"/>
      <c r="G163" s="145"/>
    </row>
    <row r="164" spans="1:7" s="3" customFormat="1" ht="14.25">
      <c r="A164" s="146"/>
      <c r="B164" s="145"/>
      <c r="C164" s="146"/>
      <c r="D164" s="145"/>
      <c r="E164" s="145"/>
      <c r="F164" s="145"/>
      <c r="G164" s="145"/>
    </row>
    <row r="165" spans="1:7" s="3" customFormat="1" ht="14.25">
      <c r="A165" s="146"/>
      <c r="B165" s="145"/>
      <c r="C165" s="146"/>
      <c r="D165" s="145"/>
      <c r="E165" s="145"/>
      <c r="F165" s="145"/>
      <c r="G165" s="145"/>
    </row>
    <row r="166" spans="1:7" s="3" customFormat="1" ht="14.25">
      <c r="A166" s="146"/>
      <c r="B166" s="145"/>
      <c r="C166" s="146"/>
      <c r="D166" s="145"/>
      <c r="E166" s="145"/>
      <c r="F166" s="145"/>
      <c r="G166" s="145"/>
    </row>
    <row r="167" spans="1:7" s="3" customFormat="1" ht="14.25">
      <c r="A167" s="146"/>
      <c r="B167" s="145"/>
      <c r="C167" s="146"/>
      <c r="D167" s="145"/>
      <c r="E167" s="145"/>
      <c r="F167" s="145"/>
      <c r="G167" s="145"/>
    </row>
    <row r="168" spans="1:7" s="3" customFormat="1" ht="14.25">
      <c r="A168" s="146"/>
      <c r="B168" s="145"/>
      <c r="C168" s="146"/>
      <c r="D168" s="145"/>
      <c r="E168" s="145"/>
      <c r="F168" s="145"/>
      <c r="G168" s="145"/>
    </row>
    <row r="169" spans="1:7" s="3" customFormat="1" ht="14.25">
      <c r="A169" s="146"/>
      <c r="B169" s="145"/>
      <c r="C169" s="146"/>
      <c r="D169" s="145"/>
      <c r="E169" s="145"/>
      <c r="F169" s="145"/>
      <c r="G169" s="145"/>
    </row>
    <row r="170" spans="1:7" s="3" customFormat="1" ht="14.25">
      <c r="A170" s="146"/>
      <c r="B170" s="145"/>
      <c r="C170" s="146"/>
      <c r="D170" s="145"/>
      <c r="E170" s="145"/>
      <c r="F170" s="145"/>
      <c r="G170" s="145"/>
    </row>
    <row r="171" spans="1:7" s="3" customFormat="1" ht="14.25">
      <c r="A171" s="146"/>
      <c r="B171" s="145"/>
      <c r="C171" s="146"/>
      <c r="D171" s="145"/>
      <c r="E171" s="145"/>
      <c r="F171" s="145"/>
      <c r="G171" s="145"/>
    </row>
    <row r="172" spans="1:7" s="3" customFormat="1" ht="14.25">
      <c r="A172" s="146"/>
      <c r="B172" s="145"/>
      <c r="C172" s="146"/>
      <c r="D172" s="145"/>
      <c r="E172" s="145"/>
      <c r="F172" s="145"/>
      <c r="G172" s="145"/>
    </row>
    <row r="173" spans="1:7" s="3" customFormat="1" ht="14.25">
      <c r="A173" s="146"/>
      <c r="B173" s="145"/>
      <c r="C173" s="146"/>
      <c r="D173" s="145"/>
      <c r="E173" s="145"/>
      <c r="F173" s="145"/>
      <c r="G173" s="145"/>
    </row>
    <row r="174" spans="1:7" s="3" customFormat="1" ht="14.25">
      <c r="A174" s="146"/>
      <c r="B174" s="145"/>
      <c r="C174" s="146"/>
      <c r="D174" s="145"/>
      <c r="E174" s="145"/>
      <c r="F174" s="145"/>
      <c r="G174" s="145"/>
    </row>
    <row r="175" spans="1:7" s="3" customFormat="1" ht="14.25">
      <c r="A175" s="146"/>
      <c r="B175" s="145"/>
      <c r="C175" s="146"/>
      <c r="D175" s="145"/>
      <c r="E175" s="145"/>
      <c r="F175" s="145"/>
      <c r="G175" s="145"/>
    </row>
    <row r="176" spans="1:7" s="3" customFormat="1" ht="14.25">
      <c r="A176" s="146"/>
      <c r="B176" s="145"/>
      <c r="C176" s="146"/>
      <c r="D176" s="145"/>
      <c r="E176" s="145"/>
      <c r="F176" s="145"/>
      <c r="G176" s="145"/>
    </row>
    <row r="177" spans="1:7" s="3" customFormat="1" ht="14.25">
      <c r="A177" s="146"/>
      <c r="B177" s="145"/>
      <c r="C177" s="146"/>
      <c r="D177" s="145"/>
      <c r="E177" s="145"/>
      <c r="F177" s="145"/>
      <c r="G177" s="145"/>
    </row>
    <row r="178" spans="1:7" s="3" customFormat="1" ht="14.25">
      <c r="A178" s="146"/>
      <c r="B178" s="145"/>
      <c r="C178" s="146"/>
      <c r="D178" s="145"/>
      <c r="E178" s="145"/>
      <c r="F178" s="145"/>
      <c r="G178" s="145"/>
    </row>
    <row r="179" spans="1:7" s="3" customFormat="1" ht="14.25">
      <c r="A179" s="146"/>
      <c r="B179" s="145"/>
      <c r="C179" s="146"/>
      <c r="D179" s="145"/>
      <c r="E179" s="145"/>
      <c r="F179" s="145"/>
      <c r="G179" s="145"/>
    </row>
    <row r="180" spans="1:7" s="3" customFormat="1" ht="14.25">
      <c r="A180" s="146"/>
      <c r="B180" s="145"/>
      <c r="C180" s="146"/>
      <c r="D180" s="145"/>
      <c r="E180" s="145"/>
      <c r="F180" s="145"/>
      <c r="G180" s="145"/>
    </row>
    <row r="181" spans="1:7" s="3" customFormat="1" ht="14.25">
      <c r="A181" s="146"/>
      <c r="B181" s="145"/>
      <c r="C181" s="146"/>
      <c r="D181" s="145"/>
      <c r="E181" s="145"/>
      <c r="F181" s="145"/>
      <c r="G181" s="145"/>
    </row>
    <row r="182" spans="1:7" s="3" customFormat="1" ht="14.25">
      <c r="A182" s="146"/>
      <c r="B182" s="145"/>
      <c r="C182" s="146"/>
      <c r="D182" s="145"/>
      <c r="E182" s="145"/>
      <c r="F182" s="145"/>
      <c r="G182" s="145"/>
    </row>
    <row r="183" spans="1:7" s="3" customFormat="1" ht="14.25">
      <c r="A183" s="146"/>
      <c r="B183" s="145"/>
      <c r="C183" s="146"/>
      <c r="D183" s="145"/>
      <c r="E183" s="145"/>
      <c r="F183" s="145"/>
      <c r="G183" s="145"/>
    </row>
    <row r="184" spans="1:7" s="3" customFormat="1" ht="14.25">
      <c r="A184" s="146"/>
      <c r="B184" s="145"/>
      <c r="C184" s="146"/>
      <c r="D184" s="145"/>
      <c r="E184" s="145"/>
      <c r="F184" s="145"/>
      <c r="G184" s="145"/>
    </row>
    <row r="185" spans="1:7" s="3" customFormat="1" ht="14.25">
      <c r="A185" s="146"/>
      <c r="B185" s="145"/>
      <c r="C185" s="146"/>
      <c r="D185" s="145"/>
      <c r="E185" s="145"/>
      <c r="F185" s="145"/>
      <c r="G185" s="145"/>
    </row>
    <row r="186" spans="1:7" s="3" customFormat="1" ht="14.25">
      <c r="A186" s="146"/>
      <c r="B186" s="145"/>
      <c r="C186" s="146"/>
      <c r="D186" s="145"/>
      <c r="E186" s="145"/>
      <c r="F186" s="145"/>
      <c r="G186" s="145"/>
    </row>
    <row r="187" ht="14.25">
      <c r="A187" s="191"/>
    </row>
    <row r="188" ht="14.25">
      <c r="A188" s="191"/>
    </row>
    <row r="189" ht="14.25">
      <c r="A189" s="191"/>
    </row>
    <row r="190" ht="14.25">
      <c r="A190" s="191"/>
    </row>
    <row r="191" ht="14.25">
      <c r="A191" s="191"/>
    </row>
    <row r="192" ht="14.25">
      <c r="A192" s="191"/>
    </row>
    <row r="193" ht="14.25">
      <c r="A193" s="191"/>
    </row>
    <row r="194" ht="14.25">
      <c r="A194" s="191"/>
    </row>
    <row r="195" ht="14.25">
      <c r="A195" s="191"/>
    </row>
    <row r="196" ht="14.25">
      <c r="A196" s="191"/>
    </row>
    <row r="197" ht="14.25">
      <c r="A197" s="191"/>
    </row>
    <row r="198" ht="14.25">
      <c r="A198" s="191"/>
    </row>
    <row r="199" ht="14.25">
      <c r="A199" s="191"/>
    </row>
    <row r="200" ht="14.25">
      <c r="A200" s="191"/>
    </row>
    <row r="201" ht="14.25">
      <c r="A201" s="191"/>
    </row>
    <row r="202" ht="14.25">
      <c r="A202" s="191"/>
    </row>
    <row r="203" ht="14.25">
      <c r="A203" s="191"/>
    </row>
    <row r="204" ht="14.25">
      <c r="A204" s="191"/>
    </row>
    <row r="205" ht="14.25">
      <c r="A205" s="191"/>
    </row>
    <row r="206" ht="14.25">
      <c r="A206" s="191"/>
    </row>
    <row r="207" ht="14.25">
      <c r="A207" s="191"/>
    </row>
    <row r="208" ht="14.25">
      <c r="A208" s="191"/>
    </row>
    <row r="209" ht="14.25">
      <c r="A209" s="191"/>
    </row>
    <row r="210" ht="14.25">
      <c r="A210" s="191"/>
    </row>
    <row r="211" ht="14.25">
      <c r="A211" s="191"/>
    </row>
    <row r="212" ht="14.25">
      <c r="A212" s="191"/>
    </row>
    <row r="213" ht="14.25">
      <c r="A213" s="191"/>
    </row>
    <row r="214" ht="14.25">
      <c r="A214" s="191"/>
    </row>
    <row r="215" ht="14.25">
      <c r="A215" s="191"/>
    </row>
    <row r="216" ht="14.25">
      <c r="A216" s="191"/>
    </row>
    <row r="217" ht="14.25">
      <c r="A217" s="191"/>
    </row>
    <row r="218" ht="14.25">
      <c r="A218" s="191"/>
    </row>
    <row r="219" ht="14.25">
      <c r="A219" s="191"/>
    </row>
    <row r="220" ht="14.25">
      <c r="A220" s="191"/>
    </row>
    <row r="221" ht="14.25">
      <c r="A221" s="191"/>
    </row>
    <row r="222" ht="14.25">
      <c r="A222" s="191"/>
    </row>
    <row r="223" ht="14.25">
      <c r="A223" s="191"/>
    </row>
    <row r="224" ht="14.25">
      <c r="A224" s="191"/>
    </row>
    <row r="225" ht="14.25">
      <c r="A225" s="191"/>
    </row>
    <row r="226" ht="14.25">
      <c r="A226" s="191"/>
    </row>
    <row r="227" ht="14.25">
      <c r="A227" s="191"/>
    </row>
    <row r="228" ht="14.25">
      <c r="A228" s="191"/>
    </row>
    <row r="229" ht="14.25">
      <c r="A229" s="191"/>
    </row>
    <row r="230" ht="14.25">
      <c r="A230" s="191"/>
    </row>
    <row r="231" ht="14.25">
      <c r="A231" s="191"/>
    </row>
    <row r="232" ht="14.25">
      <c r="A232" s="191"/>
    </row>
    <row r="233" ht="14.25">
      <c r="A233" s="191"/>
    </row>
    <row r="234" ht="14.25">
      <c r="A234" s="191"/>
    </row>
    <row r="235" ht="14.25">
      <c r="A235" s="191"/>
    </row>
    <row r="236" ht="14.25">
      <c r="A236" s="191"/>
    </row>
    <row r="237" ht="14.25">
      <c r="A237" s="191"/>
    </row>
    <row r="238" ht="14.25">
      <c r="A238" s="191"/>
    </row>
    <row r="239" ht="14.25">
      <c r="A239" s="191"/>
    </row>
    <row r="240" ht="14.25">
      <c r="A240" s="191"/>
    </row>
    <row r="241" ht="14.25">
      <c r="A241" s="191"/>
    </row>
    <row r="242" ht="14.25">
      <c r="A242" s="191"/>
    </row>
    <row r="243" ht="14.25">
      <c r="A243" s="191"/>
    </row>
    <row r="244" ht="14.25">
      <c r="A244" s="191"/>
    </row>
    <row r="245" ht="14.25">
      <c r="A245" s="191"/>
    </row>
    <row r="246" ht="14.25">
      <c r="A246" s="191"/>
    </row>
    <row r="247" ht="14.25">
      <c r="A247" s="191"/>
    </row>
    <row r="248" ht="14.25">
      <c r="A248" s="191"/>
    </row>
    <row r="249" ht="14.25">
      <c r="A249" s="191"/>
    </row>
    <row r="250" ht="14.25">
      <c r="A250" s="191"/>
    </row>
    <row r="251" ht="14.25">
      <c r="A251" s="191"/>
    </row>
    <row r="252" ht="14.25">
      <c r="A252" s="191"/>
    </row>
    <row r="253" ht="14.25">
      <c r="A253" s="191"/>
    </row>
    <row r="254" ht="14.25">
      <c r="A254" s="191"/>
    </row>
    <row r="255" ht="14.25">
      <c r="A255" s="191"/>
    </row>
    <row r="256" ht="14.25">
      <c r="A256" s="191"/>
    </row>
    <row r="257" ht="14.25">
      <c r="A257" s="191"/>
    </row>
    <row r="258" ht="14.25">
      <c r="A258" s="191"/>
    </row>
    <row r="259" ht="14.25">
      <c r="A259" s="191"/>
    </row>
    <row r="260" ht="14.25">
      <c r="A260" s="191"/>
    </row>
    <row r="261" ht="14.25">
      <c r="A261" s="191"/>
    </row>
    <row r="262" ht="14.25">
      <c r="A262" s="191"/>
    </row>
    <row r="263" ht="14.25">
      <c r="A263" s="191"/>
    </row>
    <row r="264" ht="14.25">
      <c r="A264" s="191"/>
    </row>
    <row r="265" ht="14.25">
      <c r="A265" s="191"/>
    </row>
    <row r="266" ht="14.25">
      <c r="A266" s="191"/>
    </row>
    <row r="267" ht="14.25">
      <c r="A267" s="191"/>
    </row>
    <row r="268" ht="14.25">
      <c r="A268" s="191"/>
    </row>
    <row r="269" ht="14.25">
      <c r="A269" s="191"/>
    </row>
    <row r="270" ht="14.25">
      <c r="A270" s="191"/>
    </row>
    <row r="271" ht="14.25">
      <c r="A271" s="191"/>
    </row>
    <row r="272" ht="14.25">
      <c r="A272" s="191"/>
    </row>
    <row r="273" ht="14.25">
      <c r="A273" s="191"/>
    </row>
    <row r="274" ht="14.25">
      <c r="A274" s="191"/>
    </row>
    <row r="275" ht="14.25">
      <c r="A275" s="191"/>
    </row>
    <row r="276" ht="14.25">
      <c r="A276" s="191"/>
    </row>
    <row r="277" ht="14.25">
      <c r="A277" s="191"/>
    </row>
    <row r="278" ht="14.25">
      <c r="A278" s="191"/>
    </row>
    <row r="279" ht="14.25">
      <c r="A279" s="191"/>
    </row>
    <row r="280" ht="14.25">
      <c r="A280" s="191"/>
    </row>
    <row r="281" ht="14.25">
      <c r="A281" s="191"/>
    </row>
    <row r="282" ht="14.25">
      <c r="A282" s="191"/>
    </row>
    <row r="283" ht="14.25">
      <c r="A283" s="191"/>
    </row>
    <row r="284" ht="14.25">
      <c r="A284" s="191"/>
    </row>
    <row r="285" ht="14.25">
      <c r="A285" s="191"/>
    </row>
    <row r="286" ht="14.25">
      <c r="A286" s="191"/>
    </row>
    <row r="287" ht="14.25">
      <c r="A287" s="191"/>
    </row>
    <row r="288" ht="14.25">
      <c r="A288" s="191"/>
    </row>
    <row r="289" ht="14.25">
      <c r="A289" s="191"/>
    </row>
    <row r="290" ht="14.25">
      <c r="A290" s="191"/>
    </row>
    <row r="291" ht="14.25">
      <c r="A291" s="191"/>
    </row>
    <row r="292" ht="14.25">
      <c r="A292" s="191"/>
    </row>
    <row r="293" ht="14.25">
      <c r="A293" s="191"/>
    </row>
    <row r="294" ht="14.25">
      <c r="A294" s="191"/>
    </row>
    <row r="295" ht="14.25">
      <c r="A295" s="191"/>
    </row>
    <row r="296" ht="14.25">
      <c r="A296" s="191"/>
    </row>
    <row r="297" ht="14.25">
      <c r="A297" s="191"/>
    </row>
    <row r="298" ht="14.25">
      <c r="A298" s="191"/>
    </row>
    <row r="299" ht="14.25">
      <c r="A299" s="191"/>
    </row>
    <row r="300" ht="14.25">
      <c r="A300" s="191"/>
    </row>
    <row r="301" ht="14.25">
      <c r="A301" s="191"/>
    </row>
    <row r="302" ht="14.25">
      <c r="A302" s="191"/>
    </row>
    <row r="303" ht="14.25">
      <c r="A303" s="191"/>
    </row>
    <row r="304" ht="14.25">
      <c r="A304" s="191"/>
    </row>
    <row r="305" ht="14.25">
      <c r="A305" s="191"/>
    </row>
    <row r="306" ht="14.25">
      <c r="A306" s="191"/>
    </row>
    <row r="307" ht="14.25">
      <c r="A307" s="191"/>
    </row>
    <row r="308" ht="14.25">
      <c r="A308" s="191"/>
    </row>
    <row r="309" ht="14.25">
      <c r="A309" s="191"/>
    </row>
    <row r="310" ht="14.25">
      <c r="A310" s="191"/>
    </row>
    <row r="311" ht="14.25">
      <c r="A311" s="191"/>
    </row>
    <row r="312" ht="14.25">
      <c r="A312" s="191"/>
    </row>
    <row r="313" ht="14.25">
      <c r="A313" s="191"/>
    </row>
    <row r="314" ht="14.25">
      <c r="A314" s="191"/>
    </row>
    <row r="315" ht="14.25">
      <c r="A315" s="191"/>
    </row>
    <row r="316" ht="14.25">
      <c r="A316" s="191"/>
    </row>
    <row r="317" ht="14.25">
      <c r="A317" s="191"/>
    </row>
    <row r="318" ht="14.25">
      <c r="A318" s="191"/>
    </row>
    <row r="319" ht="14.25">
      <c r="A319" s="191"/>
    </row>
    <row r="320" ht="14.25">
      <c r="A320" s="191"/>
    </row>
    <row r="321" ht="14.25">
      <c r="A321" s="191"/>
    </row>
    <row r="322" ht="14.25">
      <c r="A322" s="191"/>
    </row>
    <row r="323" ht="14.25">
      <c r="A323" s="191"/>
    </row>
    <row r="324" ht="14.25">
      <c r="A324" s="191"/>
    </row>
    <row r="325" ht="14.25">
      <c r="A325" s="191"/>
    </row>
    <row r="326" ht="14.25">
      <c r="A326" s="191"/>
    </row>
    <row r="327" ht="14.25">
      <c r="A327" s="191"/>
    </row>
    <row r="328" ht="14.25">
      <c r="A328" s="191"/>
    </row>
    <row r="329" ht="14.25">
      <c r="A329" s="191"/>
    </row>
    <row r="330" ht="14.25">
      <c r="A330" s="191"/>
    </row>
    <row r="331" ht="14.25">
      <c r="A331" s="191"/>
    </row>
    <row r="332" ht="14.25">
      <c r="A332" s="191"/>
    </row>
    <row r="333" ht="14.25">
      <c r="A333" s="191"/>
    </row>
    <row r="334" ht="14.25">
      <c r="A334" s="191"/>
    </row>
    <row r="335" ht="14.25">
      <c r="A335" s="191"/>
    </row>
    <row r="336" ht="14.25">
      <c r="A336" s="191"/>
    </row>
    <row r="337" ht="14.25">
      <c r="A337" s="191"/>
    </row>
    <row r="338" ht="14.25">
      <c r="A338" s="191"/>
    </row>
    <row r="339" ht="14.25">
      <c r="A339" s="191"/>
    </row>
    <row r="340" ht="14.25">
      <c r="A340" s="191"/>
    </row>
    <row r="341" ht="14.25">
      <c r="A341" s="191"/>
    </row>
    <row r="342" ht="14.25">
      <c r="A342" s="191"/>
    </row>
    <row r="343" ht="14.25">
      <c r="A343" s="191"/>
    </row>
    <row r="344" ht="14.25">
      <c r="A344" s="191"/>
    </row>
    <row r="345" ht="14.25">
      <c r="A345" s="191"/>
    </row>
    <row r="346" ht="14.25">
      <c r="A346" s="191"/>
    </row>
    <row r="347" ht="14.25">
      <c r="A347" s="191"/>
    </row>
    <row r="348" ht="14.25">
      <c r="A348" s="191"/>
    </row>
    <row r="349" ht="14.25">
      <c r="A349" s="191"/>
    </row>
    <row r="350" ht="14.25">
      <c r="A350" s="191"/>
    </row>
    <row r="351" ht="14.25">
      <c r="A351" s="191"/>
    </row>
    <row r="352" ht="14.25">
      <c r="A352" s="191"/>
    </row>
    <row r="353" ht="14.25">
      <c r="A353" s="191"/>
    </row>
    <row r="354" ht="14.25">
      <c r="A354" s="191"/>
    </row>
    <row r="355" ht="14.25">
      <c r="A355" s="191"/>
    </row>
    <row r="356" ht="14.25">
      <c r="A356" s="191"/>
    </row>
    <row r="357" ht="14.25">
      <c r="A357" s="191"/>
    </row>
    <row r="358" ht="14.25">
      <c r="A358" s="191"/>
    </row>
    <row r="359" ht="14.25">
      <c r="A359" s="191"/>
    </row>
    <row r="360" ht="14.25">
      <c r="A360" s="191"/>
    </row>
    <row r="361" ht="14.25">
      <c r="A361" s="191"/>
    </row>
    <row r="362" ht="14.25">
      <c r="A362" s="191"/>
    </row>
    <row r="363" ht="14.25">
      <c r="A363" s="191"/>
    </row>
    <row r="364" ht="14.25">
      <c r="A364" s="191"/>
    </row>
    <row r="365" ht="14.25">
      <c r="A365" s="191"/>
    </row>
    <row r="366" ht="14.25">
      <c r="A366" s="191"/>
    </row>
    <row r="367" ht="14.25">
      <c r="A367" s="191"/>
    </row>
    <row r="368" ht="14.25">
      <c r="A368" s="191"/>
    </row>
    <row r="369" ht="14.25">
      <c r="A369" s="191"/>
    </row>
    <row r="370" ht="14.25">
      <c r="A370" s="191"/>
    </row>
    <row r="371" ht="14.25">
      <c r="A371" s="191"/>
    </row>
    <row r="372" ht="14.25">
      <c r="A372" s="191"/>
    </row>
    <row r="373" ht="14.25">
      <c r="A373" s="191"/>
    </row>
    <row r="374" ht="14.25">
      <c r="A374" s="191"/>
    </row>
    <row r="375" ht="14.25">
      <c r="A375" s="191"/>
    </row>
    <row r="376" ht="14.25">
      <c r="A376" s="191"/>
    </row>
    <row r="377" ht="14.25">
      <c r="A377" s="191"/>
    </row>
    <row r="378" ht="14.25">
      <c r="A378" s="191"/>
    </row>
    <row r="379" ht="14.25">
      <c r="A379" s="191"/>
    </row>
    <row r="380" ht="14.25">
      <c r="A380" s="191"/>
    </row>
    <row r="381" ht="14.25">
      <c r="A381" s="191"/>
    </row>
    <row r="382" ht="14.25">
      <c r="A382" s="191"/>
    </row>
    <row r="383" ht="14.25">
      <c r="A383" s="191"/>
    </row>
  </sheetData>
  <sheetProtection/>
  <mergeCells count="16"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zoomScalePageLayoutView="0" workbookViewId="0" topLeftCell="A4">
      <selection activeCell="G4" sqref="A1:G16384"/>
    </sheetView>
  </sheetViews>
  <sheetFormatPr defaultColWidth="9.140625" defaultRowHeight="12.75"/>
  <cols>
    <col min="1" max="1" width="7.28125" style="145" customWidth="1"/>
    <col min="2" max="2" width="38.00390625" style="145" customWidth="1"/>
    <col min="3" max="3" width="14.7109375" style="146" hidden="1" customWidth="1"/>
    <col min="4" max="4" width="12.7109375" style="145" customWidth="1"/>
    <col min="5" max="5" width="14.57421875" style="145" hidden="1" customWidth="1"/>
    <col min="6" max="7" width="11.421875" style="145" customWidth="1"/>
    <col min="8" max="8" width="10.7109375" style="3" hidden="1" customWidth="1"/>
    <col min="9" max="16384" width="9.140625" style="3" customWidth="1"/>
  </cols>
  <sheetData>
    <row r="1" spans="1:8" s="11" customFormat="1" ht="60" customHeight="1">
      <c r="A1" s="241" t="s">
        <v>423</v>
      </c>
      <c r="B1" s="241"/>
      <c r="C1" s="241"/>
      <c r="D1" s="241"/>
      <c r="E1" s="241"/>
      <c r="F1" s="241"/>
      <c r="G1" s="241"/>
      <c r="H1" s="241"/>
    </row>
    <row r="2" spans="1:8" ht="12.75" customHeight="1">
      <c r="A2" s="187"/>
      <c r="B2" s="263" t="s">
        <v>15</v>
      </c>
      <c r="C2" s="26"/>
      <c r="D2" s="257" t="s">
        <v>16</v>
      </c>
      <c r="E2" s="238" t="s">
        <v>357</v>
      </c>
      <c r="F2" s="257" t="s">
        <v>17</v>
      </c>
      <c r="G2" s="264" t="s">
        <v>180</v>
      </c>
      <c r="H2" s="238" t="s">
        <v>359</v>
      </c>
    </row>
    <row r="3" spans="1:8" ht="28.5" customHeight="1">
      <c r="A3" s="118"/>
      <c r="B3" s="263"/>
      <c r="C3" s="26"/>
      <c r="D3" s="257"/>
      <c r="E3" s="239"/>
      <c r="F3" s="257"/>
      <c r="G3" s="265"/>
      <c r="H3" s="239"/>
    </row>
    <row r="4" spans="1:8" ht="15">
      <c r="A4" s="118"/>
      <c r="B4" s="17" t="s">
        <v>97</v>
      </c>
      <c r="C4" s="32"/>
      <c r="D4" s="18">
        <f>D5+D6+D7+D8+D9+D10+D11+D12+D13+D14+D15+D16+D17+D18+D19</f>
        <v>4093.9</v>
      </c>
      <c r="E4" s="18">
        <f>E5+E6+E7+E8+E9+E10+E11+E12+E13+E14+E15+E16+E17+E18+E19</f>
        <v>2910</v>
      </c>
      <c r="F4" s="18">
        <f>F5+F6+F7+F8+F9+F10+F11+F12+F13+F14+F15+F16+F17+F18+F19</f>
        <v>4261.8</v>
      </c>
      <c r="G4" s="8">
        <f>F4/D4</f>
        <v>1.0410122377195339</v>
      </c>
      <c r="H4" s="8">
        <f>F4/E4</f>
        <v>1.4645360824742268</v>
      </c>
    </row>
    <row r="5" spans="1:8" ht="15">
      <c r="A5" s="118"/>
      <c r="B5" s="17" t="s">
        <v>19</v>
      </c>
      <c r="C5" s="32"/>
      <c r="D5" s="18">
        <v>292</v>
      </c>
      <c r="E5" s="18">
        <v>176</v>
      </c>
      <c r="F5" s="18">
        <v>250</v>
      </c>
      <c r="G5" s="8">
        <f aca="true" t="shared" si="0" ref="G5:G27">F5/D5</f>
        <v>0.8561643835616438</v>
      </c>
      <c r="H5" s="8">
        <f aca="true" t="shared" si="1" ref="H5:H27">F5/E5</f>
        <v>1.4204545454545454</v>
      </c>
    </row>
    <row r="6" spans="1:8" ht="15">
      <c r="A6" s="118"/>
      <c r="B6" s="17" t="s">
        <v>20</v>
      </c>
      <c r="C6" s="32"/>
      <c r="D6" s="18">
        <v>0</v>
      </c>
      <c r="E6" s="18">
        <v>0</v>
      </c>
      <c r="F6" s="18">
        <v>0</v>
      </c>
      <c r="G6" s="8">
        <v>0</v>
      </c>
      <c r="H6" s="8">
        <v>0</v>
      </c>
    </row>
    <row r="7" spans="1:8" ht="15">
      <c r="A7" s="118"/>
      <c r="B7" s="17" t="s">
        <v>21</v>
      </c>
      <c r="C7" s="32"/>
      <c r="D7" s="18">
        <v>681.9</v>
      </c>
      <c r="E7" s="18">
        <v>445</v>
      </c>
      <c r="F7" s="18">
        <v>487</v>
      </c>
      <c r="G7" s="8">
        <f t="shared" si="0"/>
        <v>0.7141809649508726</v>
      </c>
      <c r="H7" s="8">
        <f t="shared" si="1"/>
        <v>1.09438202247191</v>
      </c>
    </row>
    <row r="8" spans="1:8" ht="15">
      <c r="A8" s="118"/>
      <c r="B8" s="17" t="s">
        <v>22</v>
      </c>
      <c r="C8" s="32"/>
      <c r="D8" s="18">
        <v>215</v>
      </c>
      <c r="E8" s="18">
        <v>70</v>
      </c>
      <c r="F8" s="18">
        <v>238.9</v>
      </c>
      <c r="G8" s="8">
        <f t="shared" si="0"/>
        <v>1.1111627906976744</v>
      </c>
      <c r="H8" s="8">
        <f t="shared" si="1"/>
        <v>3.412857142857143</v>
      </c>
    </row>
    <row r="9" spans="1:8" ht="15">
      <c r="A9" s="118"/>
      <c r="B9" s="17" t="s">
        <v>23</v>
      </c>
      <c r="C9" s="32"/>
      <c r="D9" s="18">
        <v>1475</v>
      </c>
      <c r="E9" s="18">
        <v>792</v>
      </c>
      <c r="F9" s="18">
        <v>1526.4</v>
      </c>
      <c r="G9" s="8">
        <f t="shared" si="0"/>
        <v>1.0348474576271187</v>
      </c>
      <c r="H9" s="8">
        <f t="shared" si="1"/>
        <v>1.9272727272727275</v>
      </c>
    </row>
    <row r="10" spans="1:8" ht="15">
      <c r="A10" s="118"/>
      <c r="B10" s="17" t="s">
        <v>122</v>
      </c>
      <c r="C10" s="32"/>
      <c r="D10" s="18">
        <v>10</v>
      </c>
      <c r="E10" s="18">
        <v>7</v>
      </c>
      <c r="F10" s="18">
        <v>18.3</v>
      </c>
      <c r="G10" s="8">
        <f t="shared" si="0"/>
        <v>1.83</v>
      </c>
      <c r="H10" s="8">
        <f t="shared" si="1"/>
        <v>2.6142857142857143</v>
      </c>
    </row>
    <row r="11" spans="1:8" ht="15">
      <c r="A11" s="118"/>
      <c r="B11" s="17" t="s">
        <v>24</v>
      </c>
      <c r="C11" s="32"/>
      <c r="D11" s="18">
        <v>0</v>
      </c>
      <c r="E11" s="18">
        <v>0</v>
      </c>
      <c r="F11" s="18">
        <v>0</v>
      </c>
      <c r="G11" s="8">
        <v>0</v>
      </c>
      <c r="H11" s="8">
        <v>0</v>
      </c>
    </row>
    <row r="12" spans="1:8" ht="15">
      <c r="A12" s="118"/>
      <c r="B12" s="17" t="s">
        <v>25</v>
      </c>
      <c r="C12" s="32"/>
      <c r="D12" s="18">
        <v>833</v>
      </c>
      <c r="E12" s="18">
        <v>833</v>
      </c>
      <c r="F12" s="18">
        <v>872.8</v>
      </c>
      <c r="G12" s="8">
        <f t="shared" si="0"/>
        <v>1.0477791116446578</v>
      </c>
      <c r="H12" s="8">
        <f t="shared" si="1"/>
        <v>1.0477791116446578</v>
      </c>
    </row>
    <row r="13" spans="1:8" ht="15">
      <c r="A13" s="118"/>
      <c r="B13" s="17" t="s">
        <v>26</v>
      </c>
      <c r="C13" s="32"/>
      <c r="D13" s="18">
        <v>0</v>
      </c>
      <c r="E13" s="18">
        <v>0</v>
      </c>
      <c r="F13" s="18">
        <v>0</v>
      </c>
      <c r="G13" s="8">
        <v>0</v>
      </c>
      <c r="H13" s="8">
        <v>0</v>
      </c>
    </row>
    <row r="14" spans="1:8" ht="15">
      <c r="A14" s="118"/>
      <c r="B14" s="17" t="s">
        <v>28</v>
      </c>
      <c r="C14" s="32"/>
      <c r="D14" s="18">
        <v>0</v>
      </c>
      <c r="E14" s="18">
        <v>0</v>
      </c>
      <c r="F14" s="18">
        <v>0</v>
      </c>
      <c r="G14" s="8">
        <v>0</v>
      </c>
      <c r="H14" s="8">
        <v>0</v>
      </c>
    </row>
    <row r="15" spans="1:8" ht="15">
      <c r="A15" s="118"/>
      <c r="B15" s="17" t="s">
        <v>29</v>
      </c>
      <c r="C15" s="32"/>
      <c r="D15" s="18">
        <v>0</v>
      </c>
      <c r="E15" s="18">
        <v>0</v>
      </c>
      <c r="F15" s="18">
        <v>0</v>
      </c>
      <c r="G15" s="8">
        <v>0</v>
      </c>
      <c r="H15" s="8">
        <v>0</v>
      </c>
    </row>
    <row r="16" spans="1:8" ht="30">
      <c r="A16" s="118"/>
      <c r="B16" s="17" t="s">
        <v>30</v>
      </c>
      <c r="C16" s="32"/>
      <c r="D16" s="18">
        <v>0</v>
      </c>
      <c r="E16" s="18">
        <v>0</v>
      </c>
      <c r="F16" s="18">
        <v>0</v>
      </c>
      <c r="G16" s="8">
        <v>0</v>
      </c>
      <c r="H16" s="8">
        <v>0</v>
      </c>
    </row>
    <row r="17" spans="1:8" ht="15">
      <c r="A17" s="118"/>
      <c r="B17" s="17" t="s">
        <v>32</v>
      </c>
      <c r="C17" s="32"/>
      <c r="D17" s="18">
        <v>587</v>
      </c>
      <c r="E17" s="18">
        <v>587</v>
      </c>
      <c r="F17" s="18">
        <v>868.2</v>
      </c>
      <c r="G17" s="8">
        <f t="shared" si="0"/>
        <v>1.479045996592845</v>
      </c>
      <c r="H17" s="8">
        <f t="shared" si="1"/>
        <v>1.479045996592845</v>
      </c>
    </row>
    <row r="18" spans="1:8" ht="15">
      <c r="A18" s="118"/>
      <c r="B18" s="17" t="s">
        <v>146</v>
      </c>
      <c r="C18" s="32"/>
      <c r="D18" s="18">
        <v>0</v>
      </c>
      <c r="E18" s="18">
        <v>0</v>
      </c>
      <c r="F18" s="18">
        <v>0</v>
      </c>
      <c r="G18" s="8">
        <v>0</v>
      </c>
      <c r="H18" s="8">
        <v>0</v>
      </c>
    </row>
    <row r="19" spans="1:8" ht="15">
      <c r="A19" s="118"/>
      <c r="B19" s="17" t="s">
        <v>35</v>
      </c>
      <c r="C19" s="32"/>
      <c r="D19" s="18">
        <v>0</v>
      </c>
      <c r="E19" s="18">
        <v>0</v>
      </c>
      <c r="F19" s="18">
        <v>0.2</v>
      </c>
      <c r="G19" s="8">
        <v>0</v>
      </c>
      <c r="H19" s="8">
        <v>0</v>
      </c>
    </row>
    <row r="20" spans="1:8" ht="28.5">
      <c r="A20" s="118"/>
      <c r="B20" s="96" t="s">
        <v>96</v>
      </c>
      <c r="C20" s="26"/>
      <c r="D20" s="18">
        <f>D21+D22+D23+D25+D24</f>
        <v>819.3</v>
      </c>
      <c r="E20" s="18">
        <f>E21+E22+E23+E25+E24</f>
        <v>613.2</v>
      </c>
      <c r="F20" s="18">
        <f>F21+F22+F23+F25+F24</f>
        <v>345.8</v>
      </c>
      <c r="G20" s="8">
        <f t="shared" si="0"/>
        <v>0.4220676186988893</v>
      </c>
      <c r="H20" s="8">
        <f t="shared" si="1"/>
        <v>0.5639269406392694</v>
      </c>
    </row>
    <row r="21" spans="1:8" ht="15">
      <c r="A21" s="118"/>
      <c r="B21" s="17" t="s">
        <v>37</v>
      </c>
      <c r="C21" s="32"/>
      <c r="D21" s="18">
        <v>677.4</v>
      </c>
      <c r="E21" s="18">
        <v>471.3</v>
      </c>
      <c r="F21" s="18">
        <v>203.9</v>
      </c>
      <c r="G21" s="8">
        <f t="shared" si="0"/>
        <v>0.3010038382049011</v>
      </c>
      <c r="H21" s="8">
        <f t="shared" si="1"/>
        <v>0.4326331423721621</v>
      </c>
    </row>
    <row r="22" spans="1:8" ht="15">
      <c r="A22" s="118"/>
      <c r="B22" s="17" t="s">
        <v>117</v>
      </c>
      <c r="C22" s="32"/>
      <c r="D22" s="18">
        <v>141.9</v>
      </c>
      <c r="E22" s="18">
        <v>141.9</v>
      </c>
      <c r="F22" s="18">
        <v>141.9</v>
      </c>
      <c r="G22" s="8">
        <f t="shared" si="0"/>
        <v>1</v>
      </c>
      <c r="H22" s="8">
        <f t="shared" si="1"/>
        <v>1</v>
      </c>
    </row>
    <row r="23" spans="1:8" ht="15">
      <c r="A23" s="118"/>
      <c r="B23" s="17" t="s">
        <v>82</v>
      </c>
      <c r="C23" s="32"/>
      <c r="D23" s="18">
        <v>0</v>
      </c>
      <c r="E23" s="18">
        <v>0</v>
      </c>
      <c r="F23" s="18">
        <v>0</v>
      </c>
      <c r="G23" s="8">
        <v>0</v>
      </c>
      <c r="H23" s="8">
        <v>0</v>
      </c>
    </row>
    <row r="24" spans="1:8" ht="32.25" customHeight="1" thickBot="1">
      <c r="A24" s="118"/>
      <c r="B24" s="180" t="s">
        <v>189</v>
      </c>
      <c r="C24" s="181"/>
      <c r="D24" s="18">
        <v>0</v>
      </c>
      <c r="E24" s="18">
        <v>0</v>
      </c>
      <c r="F24" s="18">
        <v>0</v>
      </c>
      <c r="G24" s="8">
        <v>0</v>
      </c>
      <c r="H24" s="8">
        <v>0</v>
      </c>
    </row>
    <row r="25" spans="1:8" ht="45">
      <c r="A25" s="118"/>
      <c r="B25" s="17" t="s">
        <v>40</v>
      </c>
      <c r="C25" s="32"/>
      <c r="D25" s="18">
        <v>0</v>
      </c>
      <c r="E25" s="18">
        <v>0</v>
      </c>
      <c r="F25" s="18">
        <v>0</v>
      </c>
      <c r="G25" s="8">
        <v>0</v>
      </c>
      <c r="H25" s="8">
        <v>0</v>
      </c>
    </row>
    <row r="26" spans="1:8" ht="15">
      <c r="A26" s="118"/>
      <c r="B26" s="102" t="s">
        <v>41</v>
      </c>
      <c r="C26" s="32"/>
      <c r="D26" s="18">
        <f>D4+D20</f>
        <v>4913.2</v>
      </c>
      <c r="E26" s="18">
        <f>E4+E20</f>
        <v>3523.2</v>
      </c>
      <c r="F26" s="18">
        <f>F4+F20</f>
        <v>4607.6</v>
      </c>
      <c r="G26" s="8">
        <f t="shared" si="0"/>
        <v>0.9378002116746724</v>
      </c>
      <c r="H26" s="8">
        <f t="shared" si="1"/>
        <v>1.307788374205268</v>
      </c>
    </row>
    <row r="27" spans="1:8" ht="15">
      <c r="A27" s="118"/>
      <c r="B27" s="17" t="s">
        <v>123</v>
      </c>
      <c r="C27" s="32"/>
      <c r="D27" s="18">
        <f>D4</f>
        <v>4093.9</v>
      </c>
      <c r="E27" s="18">
        <f>E4</f>
        <v>2910</v>
      </c>
      <c r="F27" s="18">
        <f>F4</f>
        <v>4261.8</v>
      </c>
      <c r="G27" s="8">
        <f t="shared" si="0"/>
        <v>1.0410122377195339</v>
      </c>
      <c r="H27" s="8">
        <f t="shared" si="1"/>
        <v>1.4645360824742268</v>
      </c>
    </row>
    <row r="28" spans="1:8" ht="12.75">
      <c r="A28" s="249"/>
      <c r="B28" s="260"/>
      <c r="C28" s="260"/>
      <c r="D28" s="260"/>
      <c r="E28" s="260"/>
      <c r="F28" s="260"/>
      <c r="G28" s="260"/>
      <c r="H28" s="261"/>
    </row>
    <row r="29" spans="1:8" ht="17.25" customHeight="1">
      <c r="A29" s="257" t="s">
        <v>196</v>
      </c>
      <c r="B29" s="263" t="s">
        <v>42</v>
      </c>
      <c r="C29" s="245" t="s">
        <v>264</v>
      </c>
      <c r="D29" s="272" t="s">
        <v>16</v>
      </c>
      <c r="E29" s="238" t="s">
        <v>357</v>
      </c>
      <c r="F29" s="270" t="s">
        <v>17</v>
      </c>
      <c r="G29" s="264" t="s">
        <v>180</v>
      </c>
      <c r="H29" s="238" t="s">
        <v>358</v>
      </c>
    </row>
    <row r="30" spans="1:8" ht="15" customHeight="1">
      <c r="A30" s="257"/>
      <c r="B30" s="263"/>
      <c r="C30" s="246"/>
      <c r="D30" s="272"/>
      <c r="E30" s="239"/>
      <c r="F30" s="271"/>
      <c r="G30" s="265"/>
      <c r="H30" s="239"/>
    </row>
    <row r="31" spans="1:8" ht="28.5">
      <c r="A31" s="26" t="s">
        <v>84</v>
      </c>
      <c r="B31" s="96" t="s">
        <v>43</v>
      </c>
      <c r="C31" s="26"/>
      <c r="D31" s="121">
        <f>D32+D34+D35+D33</f>
        <v>2086.2000000000003</v>
      </c>
      <c r="E31" s="121">
        <f>E32+E34+E35+E33</f>
        <v>1816.3000000000002</v>
      </c>
      <c r="F31" s="121">
        <f>F32+F34+F35+F33</f>
        <v>1826.6</v>
      </c>
      <c r="G31" s="188">
        <f>F31/D31</f>
        <v>0.8755632250023966</v>
      </c>
      <c r="H31" s="29">
        <f>F31/E31</f>
        <v>1.005670869349777</v>
      </c>
    </row>
    <row r="32" spans="1:8" ht="63.75" customHeight="1">
      <c r="A32" s="32" t="s">
        <v>87</v>
      </c>
      <c r="B32" s="17" t="s">
        <v>201</v>
      </c>
      <c r="C32" s="32" t="s">
        <v>87</v>
      </c>
      <c r="D32" s="18">
        <v>1928.4</v>
      </c>
      <c r="E32" s="18">
        <v>1678.5</v>
      </c>
      <c r="F32" s="18">
        <v>1697.9</v>
      </c>
      <c r="G32" s="188">
        <f aca="true" t="shared" si="2" ref="G32:G59">F32/D32</f>
        <v>0.8804708566687409</v>
      </c>
      <c r="H32" s="29">
        <f aca="true" t="shared" si="3" ref="H32:H59">F32/E32</f>
        <v>1.0115579386356868</v>
      </c>
    </row>
    <row r="33" spans="1:8" ht="30" customHeight="1">
      <c r="A33" s="32" t="s">
        <v>306</v>
      </c>
      <c r="B33" s="17" t="s">
        <v>307</v>
      </c>
      <c r="C33" s="32"/>
      <c r="D33" s="18">
        <v>103.9</v>
      </c>
      <c r="E33" s="18">
        <v>103.9</v>
      </c>
      <c r="F33" s="18">
        <v>85.1</v>
      </c>
      <c r="G33" s="188">
        <f t="shared" si="2"/>
        <v>0.8190567853705485</v>
      </c>
      <c r="H33" s="29">
        <f t="shared" si="3"/>
        <v>0.8190567853705485</v>
      </c>
    </row>
    <row r="34" spans="1:8" ht="15">
      <c r="A34" s="32" t="s">
        <v>89</v>
      </c>
      <c r="B34" s="17" t="s">
        <v>46</v>
      </c>
      <c r="C34" s="32" t="s">
        <v>89</v>
      </c>
      <c r="D34" s="18">
        <v>10</v>
      </c>
      <c r="E34" s="18">
        <v>10</v>
      </c>
      <c r="F34" s="18">
        <v>0</v>
      </c>
      <c r="G34" s="188">
        <f t="shared" si="2"/>
        <v>0</v>
      </c>
      <c r="H34" s="29">
        <f t="shared" si="3"/>
        <v>0</v>
      </c>
    </row>
    <row r="35" spans="1:8" ht="15">
      <c r="A35" s="32" t="s">
        <v>162</v>
      </c>
      <c r="B35" s="17" t="s">
        <v>158</v>
      </c>
      <c r="C35" s="32"/>
      <c r="D35" s="18">
        <f>D36+D37</f>
        <v>43.9</v>
      </c>
      <c r="E35" s="18">
        <f>E36+E37</f>
        <v>23.9</v>
      </c>
      <c r="F35" s="18">
        <f>F36+F37</f>
        <v>43.6</v>
      </c>
      <c r="G35" s="188">
        <f t="shared" si="2"/>
        <v>0.9931662870159454</v>
      </c>
      <c r="H35" s="29">
        <f t="shared" si="3"/>
        <v>1.8242677824267783</v>
      </c>
    </row>
    <row r="36" spans="1:8" s="65" customFormat="1" ht="30">
      <c r="A36" s="122"/>
      <c r="B36" s="123" t="s">
        <v>135</v>
      </c>
      <c r="C36" s="122" t="s">
        <v>204</v>
      </c>
      <c r="D36" s="124">
        <v>4.4</v>
      </c>
      <c r="E36" s="124">
        <v>4.4</v>
      </c>
      <c r="F36" s="124">
        <v>4.1</v>
      </c>
      <c r="G36" s="188">
        <f t="shared" si="2"/>
        <v>0.9318181818181817</v>
      </c>
      <c r="H36" s="29">
        <f t="shared" si="3"/>
        <v>0.9318181818181817</v>
      </c>
    </row>
    <row r="37" spans="1:8" s="65" customFormat="1" ht="21" customHeight="1">
      <c r="A37" s="122"/>
      <c r="B37" s="123" t="s">
        <v>298</v>
      </c>
      <c r="C37" s="122" t="s">
        <v>254</v>
      </c>
      <c r="D37" s="124">
        <v>39.5</v>
      </c>
      <c r="E37" s="124">
        <v>19.5</v>
      </c>
      <c r="F37" s="124">
        <v>39.5</v>
      </c>
      <c r="G37" s="188">
        <f t="shared" si="2"/>
        <v>1</v>
      </c>
      <c r="H37" s="29">
        <f t="shared" si="3"/>
        <v>2.0256410256410255</v>
      </c>
    </row>
    <row r="38" spans="1:8" ht="25.5" customHeight="1">
      <c r="A38" s="26" t="s">
        <v>128</v>
      </c>
      <c r="B38" s="96" t="s">
        <v>119</v>
      </c>
      <c r="C38" s="26"/>
      <c r="D38" s="121">
        <f>D39</f>
        <v>141.9</v>
      </c>
      <c r="E38" s="121">
        <f>E39</f>
        <v>107</v>
      </c>
      <c r="F38" s="121">
        <f>F39</f>
        <v>113.1</v>
      </c>
      <c r="G38" s="188">
        <f t="shared" si="2"/>
        <v>0.7970401691331923</v>
      </c>
      <c r="H38" s="29">
        <f t="shared" si="3"/>
        <v>1.0570093457943925</v>
      </c>
    </row>
    <row r="39" spans="1:8" ht="45">
      <c r="A39" s="32" t="s">
        <v>129</v>
      </c>
      <c r="B39" s="17" t="s">
        <v>210</v>
      </c>
      <c r="C39" s="32" t="s">
        <v>265</v>
      </c>
      <c r="D39" s="18">
        <v>141.9</v>
      </c>
      <c r="E39" s="18">
        <v>107</v>
      </c>
      <c r="F39" s="18">
        <v>113.1</v>
      </c>
      <c r="G39" s="188">
        <f t="shared" si="2"/>
        <v>0.7970401691331923</v>
      </c>
      <c r="H39" s="29">
        <f t="shared" si="3"/>
        <v>1.0570093457943925</v>
      </c>
    </row>
    <row r="40" spans="1:8" ht="28.5">
      <c r="A40" s="26" t="s">
        <v>90</v>
      </c>
      <c r="B40" s="96" t="s">
        <v>50</v>
      </c>
      <c r="C40" s="26"/>
      <c r="D40" s="121">
        <f>D41+D43</f>
        <v>31.5</v>
      </c>
      <c r="E40" s="121">
        <f>E41+E43</f>
        <v>27.5</v>
      </c>
      <c r="F40" s="121">
        <f>F41</f>
        <v>19.5</v>
      </c>
      <c r="G40" s="188">
        <f t="shared" si="2"/>
        <v>0.6190476190476191</v>
      </c>
      <c r="H40" s="29">
        <f t="shared" si="3"/>
        <v>0.7090909090909091</v>
      </c>
    </row>
    <row r="41" spans="1:8" ht="15">
      <c r="A41" s="32" t="s">
        <v>130</v>
      </c>
      <c r="B41" s="17" t="s">
        <v>121</v>
      </c>
      <c r="C41" s="32"/>
      <c r="D41" s="18">
        <f>D42</f>
        <v>20</v>
      </c>
      <c r="E41" s="18">
        <f>E42</f>
        <v>16</v>
      </c>
      <c r="F41" s="18">
        <f>F42</f>
        <v>19.5</v>
      </c>
      <c r="G41" s="188">
        <f t="shared" si="2"/>
        <v>0.975</v>
      </c>
      <c r="H41" s="29">
        <f t="shared" si="3"/>
        <v>1.21875</v>
      </c>
    </row>
    <row r="42" spans="1:8" s="65" customFormat="1" ht="60">
      <c r="A42" s="122"/>
      <c r="B42" s="123" t="s">
        <v>132</v>
      </c>
      <c r="C42" s="122" t="s">
        <v>299</v>
      </c>
      <c r="D42" s="124">
        <v>20</v>
      </c>
      <c r="E42" s="124">
        <v>16</v>
      </c>
      <c r="F42" s="124">
        <v>19.5</v>
      </c>
      <c r="G42" s="188">
        <f t="shared" si="2"/>
        <v>0.975</v>
      </c>
      <c r="H42" s="29">
        <f t="shared" si="3"/>
        <v>1.21875</v>
      </c>
    </row>
    <row r="43" spans="1:8" s="65" customFormat="1" ht="15">
      <c r="A43" s="122" t="s">
        <v>91</v>
      </c>
      <c r="B43" s="105" t="s">
        <v>52</v>
      </c>
      <c r="C43" s="122"/>
      <c r="D43" s="124">
        <f>D44</f>
        <v>11.5</v>
      </c>
      <c r="E43" s="124">
        <f>E44</f>
        <v>11.5</v>
      </c>
      <c r="F43" s="124">
        <f>F44</f>
        <v>11.5</v>
      </c>
      <c r="G43" s="188">
        <f t="shared" si="2"/>
        <v>1</v>
      </c>
      <c r="H43" s="29">
        <f t="shared" si="3"/>
        <v>1</v>
      </c>
    </row>
    <row r="44" spans="1:8" s="65" customFormat="1" ht="30">
      <c r="A44" s="122" t="s">
        <v>92</v>
      </c>
      <c r="B44" s="17" t="s">
        <v>154</v>
      </c>
      <c r="C44" s="122"/>
      <c r="D44" s="124">
        <v>11.5</v>
      </c>
      <c r="E44" s="124">
        <v>11.5</v>
      </c>
      <c r="F44" s="124">
        <v>11.5</v>
      </c>
      <c r="G44" s="188">
        <f t="shared" si="2"/>
        <v>1</v>
      </c>
      <c r="H44" s="29">
        <f t="shared" si="3"/>
        <v>1</v>
      </c>
    </row>
    <row r="45" spans="1:8" ht="28.5">
      <c r="A45" s="26" t="s">
        <v>93</v>
      </c>
      <c r="B45" s="96" t="s">
        <v>53</v>
      </c>
      <c r="C45" s="26"/>
      <c r="D45" s="121">
        <f>D46</f>
        <v>478.5</v>
      </c>
      <c r="E45" s="121">
        <f>E46</f>
        <v>416.2</v>
      </c>
      <c r="F45" s="121">
        <f>F46</f>
        <v>388.6</v>
      </c>
      <c r="G45" s="188">
        <f t="shared" si="2"/>
        <v>0.8121212121212121</v>
      </c>
      <c r="H45" s="29">
        <f t="shared" si="3"/>
        <v>0.9336857280153773</v>
      </c>
    </row>
    <row r="46" spans="1:8" ht="15">
      <c r="A46" s="32" t="s">
        <v>57</v>
      </c>
      <c r="B46" s="17" t="s">
        <v>58</v>
      </c>
      <c r="C46" s="32"/>
      <c r="D46" s="18">
        <f>D47+D48</f>
        <v>478.5</v>
      </c>
      <c r="E46" s="18">
        <f>E47+E48</f>
        <v>416.2</v>
      </c>
      <c r="F46" s="18">
        <f>F47+F48</f>
        <v>388.6</v>
      </c>
      <c r="G46" s="188">
        <f t="shared" si="2"/>
        <v>0.8121212121212121</v>
      </c>
      <c r="H46" s="29">
        <f t="shared" si="3"/>
        <v>0.9336857280153773</v>
      </c>
    </row>
    <row r="47" spans="1:8" s="65" customFormat="1" ht="15">
      <c r="A47" s="122"/>
      <c r="B47" s="123" t="s">
        <v>114</v>
      </c>
      <c r="C47" s="122" t="s">
        <v>268</v>
      </c>
      <c r="D47" s="124">
        <v>330</v>
      </c>
      <c r="E47" s="124">
        <v>317.2</v>
      </c>
      <c r="F47" s="124">
        <v>293.2</v>
      </c>
      <c r="G47" s="188">
        <f t="shared" si="2"/>
        <v>0.8884848484848484</v>
      </c>
      <c r="H47" s="29">
        <f t="shared" si="3"/>
        <v>0.9243379571248423</v>
      </c>
    </row>
    <row r="48" spans="1:8" s="65" customFormat="1" ht="41.25" customHeight="1">
      <c r="A48" s="122"/>
      <c r="B48" s="123" t="s">
        <v>300</v>
      </c>
      <c r="C48" s="122" t="s">
        <v>301</v>
      </c>
      <c r="D48" s="124">
        <v>148.5</v>
      </c>
      <c r="E48" s="124">
        <v>99</v>
      </c>
      <c r="F48" s="124">
        <v>95.4</v>
      </c>
      <c r="G48" s="188">
        <f t="shared" si="2"/>
        <v>0.6424242424242425</v>
      </c>
      <c r="H48" s="29">
        <f t="shared" si="3"/>
        <v>0.9636363636363637</v>
      </c>
    </row>
    <row r="49" spans="1:8" ht="31.5" customHeight="1">
      <c r="A49" s="140" t="s">
        <v>160</v>
      </c>
      <c r="B49" s="141" t="s">
        <v>157</v>
      </c>
      <c r="C49" s="140"/>
      <c r="D49" s="18">
        <f aca="true" t="shared" si="4" ref="D49:F50">D50</f>
        <v>5</v>
      </c>
      <c r="E49" s="18">
        <f t="shared" si="4"/>
        <v>3.9</v>
      </c>
      <c r="F49" s="18">
        <f t="shared" si="4"/>
        <v>0</v>
      </c>
      <c r="G49" s="188">
        <f t="shared" si="2"/>
        <v>0</v>
      </c>
      <c r="H49" s="29">
        <f t="shared" si="3"/>
        <v>0</v>
      </c>
    </row>
    <row r="50" spans="1:8" ht="31.5" customHeight="1">
      <c r="A50" s="128" t="s">
        <v>150</v>
      </c>
      <c r="B50" s="143" t="s">
        <v>161</v>
      </c>
      <c r="C50" s="128"/>
      <c r="D50" s="18">
        <f t="shared" si="4"/>
        <v>5</v>
      </c>
      <c r="E50" s="18">
        <f t="shared" si="4"/>
        <v>3.9</v>
      </c>
      <c r="F50" s="18">
        <f t="shared" si="4"/>
        <v>0</v>
      </c>
      <c r="G50" s="188">
        <f t="shared" si="2"/>
        <v>0</v>
      </c>
      <c r="H50" s="29">
        <f t="shared" si="3"/>
        <v>0</v>
      </c>
    </row>
    <row r="51" spans="1:8" s="65" customFormat="1" ht="45" customHeight="1">
      <c r="A51" s="122"/>
      <c r="B51" s="123" t="s">
        <v>182</v>
      </c>
      <c r="C51" s="122" t="s">
        <v>302</v>
      </c>
      <c r="D51" s="124">
        <v>5</v>
      </c>
      <c r="E51" s="124">
        <v>3.9</v>
      </c>
      <c r="F51" s="124">
        <v>0</v>
      </c>
      <c r="G51" s="188">
        <f t="shared" si="2"/>
        <v>0</v>
      </c>
      <c r="H51" s="29">
        <f t="shared" si="3"/>
        <v>0</v>
      </c>
    </row>
    <row r="52" spans="1:8" ht="17.25" customHeight="1">
      <c r="A52" s="26" t="s">
        <v>59</v>
      </c>
      <c r="B52" s="96" t="s">
        <v>60</v>
      </c>
      <c r="C52" s="26"/>
      <c r="D52" s="121">
        <f aca="true" t="shared" si="5" ref="D52:F53">D53</f>
        <v>3</v>
      </c>
      <c r="E52" s="121">
        <f t="shared" si="5"/>
        <v>3</v>
      </c>
      <c r="F52" s="121">
        <f t="shared" si="5"/>
        <v>3</v>
      </c>
      <c r="G52" s="188">
        <f t="shared" si="2"/>
        <v>1</v>
      </c>
      <c r="H52" s="29">
        <f t="shared" si="3"/>
        <v>1</v>
      </c>
    </row>
    <row r="53" spans="1:8" ht="15">
      <c r="A53" s="32" t="s">
        <v>65</v>
      </c>
      <c r="B53" s="17" t="s">
        <v>66</v>
      </c>
      <c r="C53" s="32"/>
      <c r="D53" s="18">
        <f t="shared" si="5"/>
        <v>3</v>
      </c>
      <c r="E53" s="18">
        <f t="shared" si="5"/>
        <v>3</v>
      </c>
      <c r="F53" s="18">
        <f t="shared" si="5"/>
        <v>3</v>
      </c>
      <c r="G53" s="188">
        <f t="shared" si="2"/>
        <v>1</v>
      </c>
      <c r="H53" s="29">
        <f t="shared" si="3"/>
        <v>1</v>
      </c>
    </row>
    <row r="54" spans="1:8" s="65" customFormat="1" ht="51.75" customHeight="1">
      <c r="A54" s="122"/>
      <c r="B54" s="123" t="s">
        <v>144</v>
      </c>
      <c r="C54" s="122" t="s">
        <v>303</v>
      </c>
      <c r="D54" s="124">
        <v>3</v>
      </c>
      <c r="E54" s="124">
        <v>3</v>
      </c>
      <c r="F54" s="124">
        <v>3</v>
      </c>
      <c r="G54" s="188">
        <f t="shared" si="2"/>
        <v>1</v>
      </c>
      <c r="H54" s="29">
        <f t="shared" si="3"/>
        <v>1</v>
      </c>
    </row>
    <row r="55" spans="1:8" s="65" customFormat="1" ht="24" customHeight="1">
      <c r="A55" s="26">
        <v>1001</v>
      </c>
      <c r="B55" s="96" t="s">
        <v>237</v>
      </c>
      <c r="C55" s="32" t="s">
        <v>14</v>
      </c>
      <c r="D55" s="18">
        <v>30</v>
      </c>
      <c r="E55" s="18">
        <v>22.5</v>
      </c>
      <c r="F55" s="18">
        <v>25</v>
      </c>
      <c r="G55" s="188">
        <f t="shared" si="2"/>
        <v>0.8333333333333334</v>
      </c>
      <c r="H55" s="29">
        <f t="shared" si="3"/>
        <v>1.1111111111111112</v>
      </c>
    </row>
    <row r="56" spans="1:8" ht="28.5">
      <c r="A56" s="26"/>
      <c r="B56" s="96" t="s">
        <v>115</v>
      </c>
      <c r="C56" s="26"/>
      <c r="D56" s="121">
        <f>D57</f>
        <v>3135.3</v>
      </c>
      <c r="E56" s="121">
        <f>E57</f>
        <v>2785.3</v>
      </c>
      <c r="F56" s="121">
        <f>F57</f>
        <v>3075.3</v>
      </c>
      <c r="G56" s="188">
        <f t="shared" si="2"/>
        <v>0.9808630753037987</v>
      </c>
      <c r="H56" s="29">
        <f t="shared" si="3"/>
        <v>1.1041180483251356</v>
      </c>
    </row>
    <row r="57" spans="1:8" s="65" customFormat="1" ht="30">
      <c r="A57" s="122"/>
      <c r="B57" s="123" t="s">
        <v>116</v>
      </c>
      <c r="C57" s="122" t="s">
        <v>274</v>
      </c>
      <c r="D57" s="124">
        <v>3135.3</v>
      </c>
      <c r="E57" s="124">
        <v>2785.3</v>
      </c>
      <c r="F57" s="124">
        <v>3075.3</v>
      </c>
      <c r="G57" s="188">
        <f t="shared" si="2"/>
        <v>0.9808630753037987</v>
      </c>
      <c r="H57" s="29">
        <f t="shared" si="3"/>
        <v>1.1041180483251356</v>
      </c>
    </row>
    <row r="58" spans="1:8" ht="22.5" customHeight="1">
      <c r="A58" s="32"/>
      <c r="B58" s="96" t="s">
        <v>83</v>
      </c>
      <c r="C58" s="26"/>
      <c r="D58" s="121">
        <f>D31+D38+D40+D45+D49+D52+D56+D55</f>
        <v>5911.400000000001</v>
      </c>
      <c r="E58" s="121">
        <f>E31+E38+E40+E45+E49+E52+E56+E55</f>
        <v>5181.700000000001</v>
      </c>
      <c r="F58" s="121">
        <f>F31+F38+F40+F45+F43+F49+F52+F56+F55</f>
        <v>5462.6</v>
      </c>
      <c r="G58" s="188">
        <f t="shared" si="2"/>
        <v>0.9240788983997023</v>
      </c>
      <c r="H58" s="29">
        <f t="shared" si="3"/>
        <v>1.0542100082984347</v>
      </c>
    </row>
    <row r="59" spans="1:8" ht="15">
      <c r="A59" s="6"/>
      <c r="B59" s="17" t="s">
        <v>98</v>
      </c>
      <c r="C59" s="32"/>
      <c r="D59" s="186">
        <f>D56</f>
        <v>3135.3</v>
      </c>
      <c r="E59" s="186">
        <f>E56</f>
        <v>2785.3</v>
      </c>
      <c r="F59" s="186">
        <f>F56</f>
        <v>3075.3</v>
      </c>
      <c r="G59" s="188">
        <f t="shared" si="2"/>
        <v>0.9808630753037987</v>
      </c>
      <c r="H59" s="29">
        <f t="shared" si="3"/>
        <v>1.1041180483251356</v>
      </c>
    </row>
    <row r="62" spans="2:8" ht="15">
      <c r="B62" s="5" t="s">
        <v>108</v>
      </c>
      <c r="C62" s="12"/>
      <c r="G62" s="145">
        <f>H62</f>
        <v>998.2</v>
      </c>
      <c r="H62" s="3">
        <v>998.2</v>
      </c>
    </row>
    <row r="63" spans="2:3" ht="15">
      <c r="B63" s="5"/>
      <c r="C63" s="12"/>
    </row>
    <row r="64" spans="2:3" ht="15">
      <c r="B64" s="5" t="s">
        <v>99</v>
      </c>
      <c r="C64" s="12"/>
    </row>
    <row r="65" spans="2:3" ht="15">
      <c r="B65" s="5" t="s">
        <v>100</v>
      </c>
      <c r="C65" s="12"/>
    </row>
    <row r="66" spans="2:3" ht="15">
      <c r="B66" s="5"/>
      <c r="C66" s="12"/>
    </row>
    <row r="67" spans="2:3" ht="15">
      <c r="B67" s="5" t="s">
        <v>101</v>
      </c>
      <c r="C67" s="12"/>
    </row>
    <row r="68" spans="2:3" ht="15">
      <c r="B68" s="5" t="s">
        <v>102</v>
      </c>
      <c r="C68" s="12"/>
    </row>
    <row r="69" spans="2:3" ht="15">
      <c r="B69" s="5"/>
      <c r="C69" s="12"/>
    </row>
    <row r="70" spans="2:3" ht="15">
      <c r="B70" s="5" t="s">
        <v>103</v>
      </c>
      <c r="C70" s="12"/>
    </row>
    <row r="71" spans="2:3" ht="15">
      <c r="B71" s="5" t="s">
        <v>104</v>
      </c>
      <c r="C71" s="12"/>
    </row>
    <row r="72" spans="2:3" ht="15">
      <c r="B72" s="5"/>
      <c r="C72" s="12"/>
    </row>
    <row r="73" spans="2:3" ht="15">
      <c r="B73" s="5" t="s">
        <v>105</v>
      </c>
      <c r="C73" s="12"/>
    </row>
    <row r="74" spans="2:3" ht="15">
      <c r="B74" s="5" t="s">
        <v>106</v>
      </c>
      <c r="C74" s="12"/>
    </row>
    <row r="77" spans="2:8" ht="15">
      <c r="B77" s="5" t="s">
        <v>107</v>
      </c>
      <c r="C77" s="12"/>
      <c r="G77" s="147">
        <f>H77</f>
        <v>143.19999999999982</v>
      </c>
      <c r="H77" s="2">
        <f>F26+H62-F58</f>
        <v>143.19999999999982</v>
      </c>
    </row>
    <row r="80" spans="2:3" ht="15">
      <c r="B80" s="5" t="s">
        <v>109</v>
      </c>
      <c r="C80" s="12"/>
    </row>
    <row r="81" spans="2:3" ht="15">
      <c r="B81" s="5" t="s">
        <v>110</v>
      </c>
      <c r="C81" s="12"/>
    </row>
    <row r="82" spans="2:3" ht="15">
      <c r="B82" s="5" t="s">
        <v>322</v>
      </c>
      <c r="C82" s="12"/>
    </row>
  </sheetData>
  <sheetProtection/>
  <mergeCells count="16"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  <mergeCell ref="A1:H1"/>
    <mergeCell ref="E2:E3"/>
    <mergeCell ref="F2:F3"/>
    <mergeCell ref="H2:H3"/>
    <mergeCell ref="B2:B3"/>
    <mergeCell ref="D2:D3"/>
    <mergeCell ref="G2:G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98"/>
  <sheetViews>
    <sheetView zoomScalePageLayoutView="0" workbookViewId="0" topLeftCell="A1">
      <selection activeCell="B16" sqref="B16"/>
    </sheetView>
  </sheetViews>
  <sheetFormatPr defaultColWidth="9.140625" defaultRowHeight="12.75"/>
  <cols>
    <col min="1" max="1" width="5.8515625" style="10" customWidth="1"/>
    <col min="2" max="2" width="52.421875" style="3" customWidth="1"/>
    <col min="3" max="3" width="13.00390625" style="3" hidden="1" customWidth="1"/>
    <col min="4" max="4" width="13.421875" style="3" customWidth="1"/>
    <col min="5" max="5" width="11.57421875" style="3" hidden="1" customWidth="1"/>
    <col min="6" max="6" width="14.140625" style="3" customWidth="1"/>
    <col min="7" max="7" width="11.28125" style="51" customWidth="1"/>
    <col min="8" max="8" width="11.421875" style="51" hidden="1" customWidth="1"/>
    <col min="9" max="9" width="11.8515625" style="3" customWidth="1"/>
    <col min="10" max="16384" width="9.140625" style="3" customWidth="1"/>
  </cols>
  <sheetData>
    <row r="1" spans="1:8" s="14" customFormat="1" ht="57.75" customHeight="1">
      <c r="A1" s="241" t="s">
        <v>424</v>
      </c>
      <c r="B1" s="241"/>
      <c r="C1" s="241"/>
      <c r="D1" s="241"/>
      <c r="E1" s="241"/>
      <c r="F1" s="241"/>
      <c r="G1" s="241"/>
      <c r="H1" s="241"/>
    </row>
    <row r="2" spans="1:8" ht="15" customHeight="1">
      <c r="A2" s="273"/>
      <c r="B2" s="263" t="s">
        <v>15</v>
      </c>
      <c r="C2" s="96"/>
      <c r="D2" s="257" t="s">
        <v>16</v>
      </c>
      <c r="E2" s="238" t="s">
        <v>357</v>
      </c>
      <c r="F2" s="257" t="s">
        <v>17</v>
      </c>
      <c r="G2" s="238" t="s">
        <v>180</v>
      </c>
      <c r="H2" s="238" t="s">
        <v>358</v>
      </c>
    </row>
    <row r="3" spans="1:8" ht="15" customHeight="1">
      <c r="A3" s="274"/>
      <c r="B3" s="263"/>
      <c r="C3" s="96"/>
      <c r="D3" s="257"/>
      <c r="E3" s="239"/>
      <c r="F3" s="257"/>
      <c r="G3" s="239"/>
      <c r="H3" s="239"/>
    </row>
    <row r="4" spans="1:8" ht="15">
      <c r="A4" s="9"/>
      <c r="B4" s="17" t="s">
        <v>97</v>
      </c>
      <c r="C4" s="17"/>
      <c r="D4" s="18">
        <f>D5+D6+D7+D8+D9+D10+D11+D12+D13+D14+D15+D16+D17+D18+D19+D20+D21+D23</f>
        <v>275114.8</v>
      </c>
      <c r="E4" s="18">
        <f>E5+E6+E7+E8+E9+E10+E11+E12+E13+E14+E15+E16+E17+E18+E19+E20+E21+E23</f>
        <v>184360.70000000004</v>
      </c>
      <c r="F4" s="18">
        <f>F5+F6+F7+F8+F9+F10+F11+F12+F13+F14+F15+F16+F17+F18+F19+F20+F21+F23</f>
        <v>242606.3</v>
      </c>
      <c r="G4" s="48">
        <f>F4/D4</f>
        <v>0.8818366005754689</v>
      </c>
      <c r="H4" s="48">
        <f>F4/E4</f>
        <v>1.3159328425201247</v>
      </c>
    </row>
    <row r="5" spans="1:8" ht="15">
      <c r="A5" s="9"/>
      <c r="B5" s="1" t="s">
        <v>19</v>
      </c>
      <c r="C5" s="1"/>
      <c r="D5" s="16">
        <v>180265</v>
      </c>
      <c r="E5" s="16">
        <v>124896</v>
      </c>
      <c r="F5" s="16">
        <v>154300</v>
      </c>
      <c r="G5" s="48">
        <f aca="true" t="shared" si="0" ref="G5:G37">F5/D5</f>
        <v>0.8559620558622029</v>
      </c>
      <c r="H5" s="48">
        <f aca="true" t="shared" si="1" ref="H5:H37">F5/E5</f>
        <v>1.235427875992826</v>
      </c>
    </row>
    <row r="6" spans="1:8" ht="15">
      <c r="A6" s="9"/>
      <c r="B6" s="1" t="s">
        <v>20</v>
      </c>
      <c r="C6" s="1"/>
      <c r="D6" s="16">
        <v>20510</v>
      </c>
      <c r="E6" s="16">
        <v>14830</v>
      </c>
      <c r="F6" s="16">
        <v>19381.9</v>
      </c>
      <c r="G6" s="48">
        <f t="shared" si="0"/>
        <v>0.9449975621647977</v>
      </c>
      <c r="H6" s="48">
        <f t="shared" si="1"/>
        <v>1.3069386378961565</v>
      </c>
    </row>
    <row r="7" spans="1:8" ht="15">
      <c r="A7" s="9"/>
      <c r="B7" s="1" t="s">
        <v>21</v>
      </c>
      <c r="C7" s="1"/>
      <c r="D7" s="16">
        <v>7295.2</v>
      </c>
      <c r="E7" s="16">
        <v>4410</v>
      </c>
      <c r="F7" s="16">
        <v>6775</v>
      </c>
      <c r="G7" s="48">
        <f t="shared" si="0"/>
        <v>0.9286928391270973</v>
      </c>
      <c r="H7" s="48">
        <f t="shared" si="1"/>
        <v>1.536281179138322</v>
      </c>
    </row>
    <row r="8" spans="1:8" ht="15">
      <c r="A8" s="9"/>
      <c r="B8" s="1" t="s">
        <v>147</v>
      </c>
      <c r="C8" s="1"/>
      <c r="D8" s="16">
        <v>0</v>
      </c>
      <c r="E8" s="16">
        <v>0</v>
      </c>
      <c r="F8" s="16">
        <v>0</v>
      </c>
      <c r="G8" s="48">
        <v>0</v>
      </c>
      <c r="H8" s="48">
        <v>0</v>
      </c>
    </row>
    <row r="9" spans="1:8" ht="15">
      <c r="A9" s="9"/>
      <c r="B9" s="1" t="s">
        <v>22</v>
      </c>
      <c r="C9" s="1"/>
      <c r="D9" s="16">
        <v>6417</v>
      </c>
      <c r="E9" s="16">
        <v>3301</v>
      </c>
      <c r="F9" s="16">
        <v>6458.4</v>
      </c>
      <c r="G9" s="48">
        <f t="shared" si="0"/>
        <v>1.0064516129032257</v>
      </c>
      <c r="H9" s="48">
        <f t="shared" si="1"/>
        <v>1.9564980308997273</v>
      </c>
    </row>
    <row r="10" spans="1:8" ht="15">
      <c r="A10" s="9"/>
      <c r="B10" s="1" t="s">
        <v>23</v>
      </c>
      <c r="C10" s="1"/>
      <c r="D10" s="16">
        <v>24359.8</v>
      </c>
      <c r="E10" s="16">
        <v>13886</v>
      </c>
      <c r="F10" s="16">
        <v>21838.7</v>
      </c>
      <c r="G10" s="48">
        <f t="shared" si="0"/>
        <v>0.8965057184377541</v>
      </c>
      <c r="H10" s="48">
        <f t="shared" si="1"/>
        <v>1.5727135244130779</v>
      </c>
    </row>
    <row r="11" spans="1:8" ht="15">
      <c r="A11" s="9"/>
      <c r="B11" s="1" t="s">
        <v>122</v>
      </c>
      <c r="C11" s="1"/>
      <c r="D11" s="16">
        <v>2700</v>
      </c>
      <c r="E11" s="16">
        <v>1896</v>
      </c>
      <c r="F11" s="16">
        <v>2553.7</v>
      </c>
      <c r="G11" s="48">
        <f t="shared" si="0"/>
        <v>0.9458148148148148</v>
      </c>
      <c r="H11" s="48">
        <f t="shared" si="1"/>
        <v>1.3468881856540083</v>
      </c>
    </row>
    <row r="12" spans="1:8" ht="15">
      <c r="A12" s="9"/>
      <c r="B12" s="1" t="s">
        <v>24</v>
      </c>
      <c r="C12" s="1"/>
      <c r="D12" s="16">
        <v>0</v>
      </c>
      <c r="E12" s="16">
        <v>0</v>
      </c>
      <c r="F12" s="16">
        <v>0</v>
      </c>
      <c r="G12" s="48">
        <v>0</v>
      </c>
      <c r="H12" s="48">
        <v>0</v>
      </c>
    </row>
    <row r="13" spans="1:8" ht="15">
      <c r="A13" s="9"/>
      <c r="B13" s="1" t="s">
        <v>25</v>
      </c>
      <c r="C13" s="1"/>
      <c r="D13" s="16">
        <v>8922</v>
      </c>
      <c r="E13" s="16">
        <v>7321</v>
      </c>
      <c r="F13" s="16">
        <v>8308.3</v>
      </c>
      <c r="G13" s="48">
        <f t="shared" si="0"/>
        <v>0.9312149742210266</v>
      </c>
      <c r="H13" s="48">
        <f t="shared" si="1"/>
        <v>1.1348586258707827</v>
      </c>
    </row>
    <row r="14" spans="1:8" ht="15">
      <c r="A14" s="9"/>
      <c r="B14" s="1" t="s">
        <v>26</v>
      </c>
      <c r="C14" s="1"/>
      <c r="D14" s="16">
        <v>1886</v>
      </c>
      <c r="E14" s="16">
        <v>910</v>
      </c>
      <c r="F14" s="16">
        <v>1883.5</v>
      </c>
      <c r="G14" s="48">
        <f t="shared" si="0"/>
        <v>0.9986744432661718</v>
      </c>
      <c r="H14" s="48">
        <f t="shared" si="1"/>
        <v>2.06978021978022</v>
      </c>
    </row>
    <row r="15" spans="1:8" ht="15">
      <c r="A15" s="9"/>
      <c r="B15" s="1" t="s">
        <v>27</v>
      </c>
      <c r="C15" s="1"/>
      <c r="D15" s="16">
        <v>73.2</v>
      </c>
      <c r="E15" s="16">
        <v>54.2</v>
      </c>
      <c r="F15" s="16">
        <v>73.1</v>
      </c>
      <c r="G15" s="48">
        <v>0</v>
      </c>
      <c r="H15" s="48">
        <v>0</v>
      </c>
    </row>
    <row r="16" spans="1:8" ht="15">
      <c r="A16" s="9"/>
      <c r="B16" s="1" t="s">
        <v>28</v>
      </c>
      <c r="C16" s="1"/>
      <c r="D16" s="16">
        <v>600</v>
      </c>
      <c r="E16" s="16">
        <v>450</v>
      </c>
      <c r="F16" s="16">
        <v>470.9</v>
      </c>
      <c r="G16" s="48">
        <f t="shared" si="0"/>
        <v>0.7848333333333333</v>
      </c>
      <c r="H16" s="48">
        <f t="shared" si="1"/>
        <v>1.0464444444444443</v>
      </c>
    </row>
    <row r="17" spans="1:8" ht="15">
      <c r="A17" s="9"/>
      <c r="B17" s="1" t="s">
        <v>29</v>
      </c>
      <c r="C17" s="1"/>
      <c r="D17" s="16">
        <v>1008.7</v>
      </c>
      <c r="E17" s="16">
        <v>788</v>
      </c>
      <c r="F17" s="16">
        <v>1005.9</v>
      </c>
      <c r="G17" s="48">
        <f t="shared" si="0"/>
        <v>0.9972241498959056</v>
      </c>
      <c r="H17" s="48">
        <f t="shared" si="1"/>
        <v>1.2765228426395938</v>
      </c>
    </row>
    <row r="18" spans="1:8" ht="15">
      <c r="A18" s="9"/>
      <c r="B18" s="1" t="s">
        <v>30</v>
      </c>
      <c r="C18" s="1"/>
      <c r="D18" s="16"/>
      <c r="E18" s="16"/>
      <c r="F18" s="16"/>
      <c r="G18" s="48">
        <v>0</v>
      </c>
      <c r="H18" s="48">
        <v>0</v>
      </c>
    </row>
    <row r="19" spans="1:8" ht="15">
      <c r="A19" s="9"/>
      <c r="B19" s="1" t="s">
        <v>31</v>
      </c>
      <c r="C19" s="1"/>
      <c r="D19" s="16">
        <v>4847.3</v>
      </c>
      <c r="E19" s="16">
        <v>3118.2</v>
      </c>
      <c r="F19" s="16">
        <v>3890.3</v>
      </c>
      <c r="G19" s="48">
        <f t="shared" si="0"/>
        <v>0.8025705031667114</v>
      </c>
      <c r="H19" s="48">
        <f t="shared" si="1"/>
        <v>1.2476108011032008</v>
      </c>
    </row>
    <row r="20" spans="1:8" ht="15">
      <c r="A20" s="9"/>
      <c r="B20" s="1" t="s">
        <v>32</v>
      </c>
      <c r="C20" s="1"/>
      <c r="D20" s="16">
        <v>12901.3</v>
      </c>
      <c r="E20" s="16">
        <v>6004.6</v>
      </c>
      <c r="F20" s="16">
        <v>12374</v>
      </c>
      <c r="G20" s="48">
        <f t="shared" si="0"/>
        <v>0.9591281498763691</v>
      </c>
      <c r="H20" s="48">
        <f t="shared" si="1"/>
        <v>2.060753422376178</v>
      </c>
    </row>
    <row r="21" spans="1:8" ht="15">
      <c r="A21" s="9"/>
      <c r="B21" s="1" t="s">
        <v>33</v>
      </c>
      <c r="C21" s="1"/>
      <c r="D21" s="16">
        <v>3329.3</v>
      </c>
      <c r="E21" s="16">
        <v>2495.7</v>
      </c>
      <c r="F21" s="16">
        <v>3288.7</v>
      </c>
      <c r="G21" s="48">
        <f t="shared" si="0"/>
        <v>0.9878052443456581</v>
      </c>
      <c r="H21" s="48">
        <f t="shared" si="1"/>
        <v>1.3177465240213166</v>
      </c>
    </row>
    <row r="22" spans="1:8" ht="15">
      <c r="A22" s="9"/>
      <c r="B22" s="1" t="s">
        <v>34</v>
      </c>
      <c r="C22" s="1"/>
      <c r="D22" s="16">
        <v>835.1</v>
      </c>
      <c r="E22" s="16">
        <v>599</v>
      </c>
      <c r="F22" s="16">
        <v>713</v>
      </c>
      <c r="G22" s="48">
        <f t="shared" si="0"/>
        <v>0.8537899652736199</v>
      </c>
      <c r="H22" s="48">
        <f t="shared" si="1"/>
        <v>1.1903171953255425</v>
      </c>
    </row>
    <row r="23" spans="1:8" ht="15">
      <c r="A23" s="9"/>
      <c r="B23" s="1" t="s">
        <v>35</v>
      </c>
      <c r="C23" s="1"/>
      <c r="D23" s="16">
        <f>МР!D24+'МО г.Ртищево'!D19+'Кр-звезда'!D19+Макарово!D20+Октябрьский!D19+Салтыковка!D19+Урусово!D20+'Ш-Голицыно'!D19</f>
        <v>0</v>
      </c>
      <c r="E23" s="16">
        <v>0</v>
      </c>
      <c r="F23" s="16">
        <v>3.9</v>
      </c>
      <c r="G23" s="48">
        <v>0</v>
      </c>
      <c r="H23" s="48">
        <v>0</v>
      </c>
    </row>
    <row r="24" spans="1:8" ht="15">
      <c r="A24" s="9"/>
      <c r="B24" s="22" t="s">
        <v>96</v>
      </c>
      <c r="C24" s="22"/>
      <c r="D24" s="16">
        <f>D25+D26+D28+D29+D32+D30+D33</f>
        <v>715512.1</v>
      </c>
      <c r="E24" s="16">
        <f>E25+E26+E28+E29+E32+E30+E33</f>
        <v>535698.2999999998</v>
      </c>
      <c r="F24" s="16">
        <f>F25+F26+F28+F29+F32+F30+F33+F31</f>
        <v>600691.5999999999</v>
      </c>
      <c r="G24" s="48">
        <f t="shared" si="0"/>
        <v>0.8395268228168327</v>
      </c>
      <c r="H24" s="48">
        <f t="shared" si="1"/>
        <v>1.121324446988165</v>
      </c>
    </row>
    <row r="25" spans="1:8" ht="21" customHeight="1">
      <c r="A25" s="9"/>
      <c r="B25" s="1" t="s">
        <v>37</v>
      </c>
      <c r="C25" s="1"/>
      <c r="D25" s="16">
        <v>191553.8</v>
      </c>
      <c r="E25" s="16">
        <f>МР!E26+'МО г.Ртищево'!E21+'Кр-звезда'!E21+Макарово!E22+Октябрьский!E21+Салтыковка!E21+Урусово!E22+'Ш-Голицыно'!E21</f>
        <v>134507.09999999998</v>
      </c>
      <c r="F25" s="16">
        <f>МР!F26+'МО г.Ртищево'!F21+'Кр-звезда'!F21+Макарово!F22+Октябрьский!F21+Салтыковка!F21+Урусово!F22+'Ш-Голицыно'!F21</f>
        <v>177266.8</v>
      </c>
      <c r="G25" s="48">
        <f t="shared" si="0"/>
        <v>0.9254152097217596</v>
      </c>
      <c r="H25" s="48">
        <f t="shared" si="1"/>
        <v>1.3178992038338497</v>
      </c>
    </row>
    <row r="26" spans="1:8" ht="23.25" customHeight="1">
      <c r="A26" s="9"/>
      <c r="B26" s="1" t="s">
        <v>38</v>
      </c>
      <c r="C26" s="1"/>
      <c r="D26" s="16">
        <v>259539.7</v>
      </c>
      <c r="E26" s="16">
        <f>МР!E27+'Кр-звезда'!E23+Макарово!E23+Октябрьский!E22+Салтыковка!E22+Урусово!E23+'Ш-Голицыно'!E22</f>
        <v>200193.59999999998</v>
      </c>
      <c r="F26" s="16">
        <f>МР!F27+'Кр-звезда'!F23+Макарово!F23+Октябрьский!F22+Салтыковка!F22+Урусово!F23+'Ш-Голицыно'!F22</f>
        <v>234888.19999999995</v>
      </c>
      <c r="G26" s="48">
        <f t="shared" si="0"/>
        <v>0.9050183844706607</v>
      </c>
      <c r="H26" s="48">
        <f t="shared" si="1"/>
        <v>1.1733052405271696</v>
      </c>
    </row>
    <row r="27" spans="1:8" ht="23.25" customHeight="1">
      <c r="A27" s="9"/>
      <c r="B27" s="1" t="s">
        <v>198</v>
      </c>
      <c r="C27" s="1"/>
      <c r="D27" s="16">
        <f>'Кр-звезда'!D23+Макарово!D23+Октябрьский!D22+Салтыковка!D22+Урусово!D23+'Ш-Голицыно'!D22</f>
        <v>851.4</v>
      </c>
      <c r="E27" s="16">
        <f>'Кр-звезда'!E23+Макарово!E23+Октябрьский!E22+Салтыковка!E22+Урусово!E23+'Ш-Голицыно'!E22</f>
        <v>851.4</v>
      </c>
      <c r="F27" s="16">
        <f>'Кр-звезда'!F23+Макарово!F23+Октябрьский!F22+Салтыковка!F22+Урусово!F23+'Ш-Голицыно'!F22</f>
        <v>851.4</v>
      </c>
      <c r="G27" s="48">
        <f t="shared" si="0"/>
        <v>1</v>
      </c>
      <c r="H27" s="48">
        <f t="shared" si="1"/>
        <v>1</v>
      </c>
    </row>
    <row r="28" spans="1:8" ht="22.5" customHeight="1">
      <c r="A28" s="9"/>
      <c r="B28" s="1" t="s">
        <v>39</v>
      </c>
      <c r="C28" s="1"/>
      <c r="D28" s="16">
        <f>МР!D28+'МО г.Ртищево'!D22+'МО г.Ртищево'!D23+'МО г.Ртищево'!D24</f>
        <v>170657.9</v>
      </c>
      <c r="E28" s="16">
        <f>МР!E28+'МО г.Ртищево'!E22+'МО г.Ртищево'!E23+'МО г.Ртищево'!E24</f>
        <v>107851</v>
      </c>
      <c r="F28" s="16">
        <f>МР!F28+'МО г.Ртищево'!F22+'МО г.Ртищево'!F24</f>
        <v>96528.5</v>
      </c>
      <c r="G28" s="48">
        <f t="shared" si="0"/>
        <v>0.5656257342906481</v>
      </c>
      <c r="H28" s="48">
        <f t="shared" si="1"/>
        <v>0.8950171996550796</v>
      </c>
    </row>
    <row r="29" spans="1:8" ht="30.75" customHeight="1">
      <c r="A29" s="9"/>
      <c r="B29" s="1" t="s">
        <v>311</v>
      </c>
      <c r="C29" s="1"/>
      <c r="D29" s="16">
        <f>МР!D29</f>
        <v>230.8</v>
      </c>
      <c r="E29" s="16">
        <f>МР!E29</f>
        <v>230.8</v>
      </c>
      <c r="F29" s="16">
        <f>МР!F29</f>
        <v>230.8</v>
      </c>
      <c r="G29" s="48">
        <f t="shared" si="0"/>
        <v>1</v>
      </c>
      <c r="H29" s="48">
        <f t="shared" si="1"/>
        <v>1</v>
      </c>
    </row>
    <row r="30" spans="1:8" ht="15.75" customHeight="1">
      <c r="A30" s="9"/>
      <c r="B30" s="1" t="s">
        <v>82</v>
      </c>
      <c r="C30" s="1"/>
      <c r="D30" s="16">
        <v>93920.6</v>
      </c>
      <c r="E30" s="16">
        <f>МР!E30+'МО г.Ртищево'!E25+'Кр-звезда'!E22+Макарово!E24+Октябрьский!E23+Салтыковка!E23+Урусово!E24+'Ш-Голицыно'!E23+'Кр-звезда'!E24</f>
        <v>93306.5</v>
      </c>
      <c r="F30" s="16">
        <f>'МО г.Ртищево'!F25+'Кр-звезда'!F24+Макарово!F24+Салтыковка!F23+МР!F30+'Ш-Голицыно'!F23</f>
        <v>92168</v>
      </c>
      <c r="G30" s="48">
        <f t="shared" si="0"/>
        <v>0.981339557030087</v>
      </c>
      <c r="H30" s="48">
        <f t="shared" si="1"/>
        <v>0.98779827771913</v>
      </c>
    </row>
    <row r="31" spans="1:8" ht="15.75" customHeight="1">
      <c r="A31" s="150"/>
      <c r="B31" s="153" t="s">
        <v>410</v>
      </c>
      <c r="C31" s="32"/>
      <c r="D31" s="222">
        <v>0</v>
      </c>
      <c r="E31" s="222">
        <v>0</v>
      </c>
      <c r="F31" s="222">
        <v>0</v>
      </c>
      <c r="G31" s="223">
        <v>0</v>
      </c>
      <c r="H31" s="48"/>
    </row>
    <row r="32" spans="1:8" ht="28.5" customHeight="1">
      <c r="A32" s="9"/>
      <c r="B32" s="92" t="s">
        <v>312</v>
      </c>
      <c r="C32" s="92"/>
      <c r="D32" s="16">
        <f>МР!D31</f>
        <v>46.1</v>
      </c>
      <c r="E32" s="16">
        <f>МР!E31</f>
        <v>46.1</v>
      </c>
      <c r="F32" s="16">
        <f>МР!F31</f>
        <v>46.1</v>
      </c>
      <c r="G32" s="48">
        <f t="shared" si="0"/>
        <v>1</v>
      </c>
      <c r="H32" s="48">
        <f t="shared" si="1"/>
        <v>1</v>
      </c>
    </row>
    <row r="33" spans="1:8" ht="33" customHeight="1" thickBot="1">
      <c r="A33" s="9"/>
      <c r="B33" s="55" t="s">
        <v>189</v>
      </c>
      <c r="C33" s="115"/>
      <c r="D33" s="16">
        <f>МР!D33+'Кр-звезда'!D26+Макарово!D26+Октябрьский!D25+Салтыковка!D25+Урусово!D25+'Ш-Голицыно'!D24</f>
        <v>-436.8</v>
      </c>
      <c r="E33" s="16">
        <f>МР!E33+'Кр-звезда'!E26+Макарово!E26+Октябрьский!E25+Салтыковка!E25+Урусово!E25+'Ш-Голицыно'!E24</f>
        <v>-436.8</v>
      </c>
      <c r="F33" s="16">
        <f>МР!F33+'Кр-звезда'!F26+Макарово!F26+Октябрьский!F25+Салтыковка!F25+Урусово!F25+'Ш-Голицыно'!F24</f>
        <v>-436.8</v>
      </c>
      <c r="G33" s="48">
        <f t="shared" si="0"/>
        <v>1</v>
      </c>
      <c r="H33" s="48">
        <f t="shared" si="1"/>
        <v>1</v>
      </c>
    </row>
    <row r="34" spans="1:8" ht="15">
      <c r="A34" s="9"/>
      <c r="B34" s="102" t="s">
        <v>352</v>
      </c>
      <c r="C34" s="102"/>
      <c r="D34" s="18">
        <f>D4+D24</f>
        <v>990626.8999999999</v>
      </c>
      <c r="E34" s="16">
        <f>МР!E34</f>
        <v>608425.2999999999</v>
      </c>
      <c r="F34" s="18">
        <f>F4+F24</f>
        <v>843297.8999999999</v>
      </c>
      <c r="G34" s="48">
        <f t="shared" si="0"/>
        <v>0.8512770044907927</v>
      </c>
      <c r="H34" s="48">
        <f t="shared" si="1"/>
        <v>1.3860335853883787</v>
      </c>
    </row>
    <row r="35" spans="1:8" ht="15">
      <c r="A35" s="9"/>
      <c r="B35" s="106" t="s">
        <v>351</v>
      </c>
      <c r="C35" s="106"/>
      <c r="D35" s="107">
        <v>107512.5</v>
      </c>
      <c r="E35" s="107">
        <v>53700</v>
      </c>
      <c r="F35" s="233">
        <v>53688.1</v>
      </c>
      <c r="G35" s="48">
        <f t="shared" si="0"/>
        <v>0.49936612021857923</v>
      </c>
      <c r="H35" s="48">
        <f t="shared" si="1"/>
        <v>0.9997783985102421</v>
      </c>
    </row>
    <row r="36" spans="1:8" ht="18.75">
      <c r="A36" s="9"/>
      <c r="B36" s="103" t="s">
        <v>353</v>
      </c>
      <c r="C36" s="103"/>
      <c r="D36" s="104">
        <f>D34-D35</f>
        <v>883114.3999999999</v>
      </c>
      <c r="E36" s="104">
        <f>E34-E35</f>
        <v>554725.2999999999</v>
      </c>
      <c r="F36" s="104">
        <f>F34-F35</f>
        <v>789609.7999999999</v>
      </c>
      <c r="G36" s="48">
        <f t="shared" si="0"/>
        <v>0.8941194934653993</v>
      </c>
      <c r="H36" s="48">
        <f t="shared" si="1"/>
        <v>1.423424891563446</v>
      </c>
    </row>
    <row r="37" spans="1:8" ht="15">
      <c r="A37" s="9"/>
      <c r="B37" s="1" t="s">
        <v>123</v>
      </c>
      <c r="C37" s="1"/>
      <c r="D37" s="16">
        <f>D4</f>
        <v>275114.8</v>
      </c>
      <c r="E37" s="16">
        <f>E4</f>
        <v>184360.70000000004</v>
      </c>
      <c r="F37" s="16">
        <f>F4</f>
        <v>242606.3</v>
      </c>
      <c r="G37" s="48">
        <f t="shared" si="0"/>
        <v>0.8818366005754689</v>
      </c>
      <c r="H37" s="48">
        <f t="shared" si="1"/>
        <v>1.3159328425201247</v>
      </c>
    </row>
    <row r="38" spans="1:8" ht="12.75">
      <c r="A38" s="275"/>
      <c r="B38" s="260"/>
      <c r="C38" s="260"/>
      <c r="D38" s="260"/>
      <c r="E38" s="260"/>
      <c r="F38" s="260"/>
      <c r="G38" s="260"/>
      <c r="H38" s="261"/>
    </row>
    <row r="39" spans="1:8" ht="15" customHeight="1">
      <c r="A39" s="276" t="s">
        <v>196</v>
      </c>
      <c r="B39" s="263" t="s">
        <v>42</v>
      </c>
      <c r="C39" s="96"/>
      <c r="D39" s="272" t="s">
        <v>16</v>
      </c>
      <c r="E39" s="238" t="s">
        <v>357</v>
      </c>
      <c r="F39" s="272" t="s">
        <v>17</v>
      </c>
      <c r="G39" s="238" t="s">
        <v>180</v>
      </c>
      <c r="H39" s="238" t="s">
        <v>358</v>
      </c>
    </row>
    <row r="40" spans="1:8" ht="13.5" customHeight="1">
      <c r="A40" s="276"/>
      <c r="B40" s="263"/>
      <c r="C40" s="96"/>
      <c r="D40" s="272"/>
      <c r="E40" s="239"/>
      <c r="F40" s="272"/>
      <c r="G40" s="239"/>
      <c r="H40" s="239"/>
    </row>
    <row r="41" spans="1:8" ht="21" customHeight="1">
      <c r="A41" s="24" t="s">
        <v>84</v>
      </c>
      <c r="B41" s="22" t="s">
        <v>43</v>
      </c>
      <c r="C41" s="22"/>
      <c r="D41" s="33">
        <f>D42+D43+D45+D47+D48+D46+D44</f>
        <v>64818.8</v>
      </c>
      <c r="E41" s="33">
        <f>E42+E43+E45+E47+E48+E46+E44</f>
        <v>54602.40000000001</v>
      </c>
      <c r="F41" s="33">
        <f>F42+F43+F45+F47+F48+F46+F44</f>
        <v>61070.1</v>
      </c>
      <c r="G41" s="49">
        <f>F41/D41</f>
        <v>0.9421664702216023</v>
      </c>
      <c r="H41" s="49">
        <f>F41/E41</f>
        <v>1.1184508373258317</v>
      </c>
    </row>
    <row r="42" spans="1:8" ht="12.75">
      <c r="A42" s="19" t="s">
        <v>86</v>
      </c>
      <c r="B42" s="1" t="s">
        <v>44</v>
      </c>
      <c r="C42" s="1"/>
      <c r="D42" s="56">
        <f>МР!D40+'МО г.Ртищево'!D34</f>
        <v>2379.7</v>
      </c>
      <c r="E42" s="56">
        <f>МР!E40+'МО г.Ртищево'!E34</f>
        <v>1980.5</v>
      </c>
      <c r="F42" s="56">
        <f>МР!F40+'МО г.Ртищево'!F34</f>
        <v>2322.1</v>
      </c>
      <c r="G42" s="49">
        <f aca="true" t="shared" si="2" ref="G42:G125">F42/D42</f>
        <v>0.9757952683111317</v>
      </c>
      <c r="H42" s="49">
        <f aca="true" t="shared" si="3" ref="H42:H125">F42/E42</f>
        <v>1.1724816965412774</v>
      </c>
    </row>
    <row r="43" spans="1:8" ht="12.75">
      <c r="A43" s="19" t="s">
        <v>87</v>
      </c>
      <c r="B43" s="1" t="s">
        <v>395</v>
      </c>
      <c r="C43" s="1"/>
      <c r="D43" s="56">
        <f>МР!D41+'МО г.Ртищево'!D35+'Кр-звезда'!D34+Макарово!D33+Октябрьский!D32+Салтыковка!D32+Урусово!D33+'Ш-Голицыно'!D32</f>
        <v>36724</v>
      </c>
      <c r="E43" s="56">
        <f>МР!E41+'МО г.Ртищево'!E35+'Кр-звезда'!E34+Макарово!E33+Октябрьский!E32+Салтыковка!E32+Урусово!E33+'Ш-Голицыно'!E32</f>
        <v>30540.8</v>
      </c>
      <c r="F43" s="56">
        <f>МР!F41+'МО г.Ртищево'!F35+'Кр-звезда'!F34+Макарово!F33+Октябрьский!F32+Салтыковка!F32+Урусово!F33+'Ш-Голицыно'!F32</f>
        <v>34869</v>
      </c>
      <c r="G43" s="49">
        <f t="shared" si="2"/>
        <v>0.9494880731946411</v>
      </c>
      <c r="H43" s="49">
        <f t="shared" si="3"/>
        <v>1.1417186190276614</v>
      </c>
    </row>
    <row r="44" spans="1:8" ht="12.75">
      <c r="A44" s="19" t="s">
        <v>360</v>
      </c>
      <c r="B44" s="1" t="s">
        <v>379</v>
      </c>
      <c r="C44" s="1"/>
      <c r="D44" s="56">
        <f>МР!D43</f>
        <v>15.9</v>
      </c>
      <c r="E44" s="56">
        <f>МР!E43</f>
        <v>15.9</v>
      </c>
      <c r="F44" s="56">
        <f>МР!F43</f>
        <v>15.9</v>
      </c>
      <c r="G44" s="49">
        <f t="shared" si="2"/>
        <v>1</v>
      </c>
      <c r="H44" s="49">
        <f t="shared" si="3"/>
        <v>1</v>
      </c>
    </row>
    <row r="45" spans="1:8" ht="12.75">
      <c r="A45" s="19" t="s">
        <v>88</v>
      </c>
      <c r="B45" s="1" t="s">
        <v>394</v>
      </c>
      <c r="C45" s="1"/>
      <c r="D45" s="56">
        <f>МР!D44</f>
        <v>7818.4</v>
      </c>
      <c r="E45" s="56">
        <f>МР!E44</f>
        <v>6446.1</v>
      </c>
      <c r="F45" s="56">
        <f>МР!F44</f>
        <v>7128.6</v>
      </c>
      <c r="G45" s="49">
        <f t="shared" si="2"/>
        <v>0.911772229612197</v>
      </c>
      <c r="H45" s="49">
        <f t="shared" si="3"/>
        <v>1.1058779727276957</v>
      </c>
    </row>
    <row r="46" spans="1:8" ht="25.5">
      <c r="A46" s="19" t="s">
        <v>306</v>
      </c>
      <c r="B46" s="1" t="s">
        <v>307</v>
      </c>
      <c r="C46" s="1"/>
      <c r="D46" s="56">
        <f>МР!D45+'МО г.Ртищево'!D36+'Кр-звезда'!D35+Макарово!D34+Октябрьский!D33+Салтыковка!D33+Урусово!D34+'Ш-Голицыно'!D33</f>
        <v>1639.3999999999999</v>
      </c>
      <c r="E46" s="56">
        <f>МР!E45+'МО г.Ртищево'!E36+'Кр-звезда'!E35+Макарово!E34+Октябрьский!E33+Салтыковка!E33+Урусово!E34+'Ш-Голицыно'!E33</f>
        <v>1953.3999999999999</v>
      </c>
      <c r="F46" s="56">
        <f>МР!F45+'МО г.Ртищево'!F36+'Кр-звезда'!F35+Макарово!F34+Октябрьский!F33+Салтыковка!F33+Урусово!F34+'Ш-Голицыно'!F33</f>
        <v>1548.5</v>
      </c>
      <c r="G46" s="49">
        <f t="shared" si="2"/>
        <v>0.9445528852019032</v>
      </c>
      <c r="H46" s="49">
        <f t="shared" si="3"/>
        <v>0.7927203849697964</v>
      </c>
    </row>
    <row r="47" spans="1:8" ht="12.75">
      <c r="A47" s="19" t="s">
        <v>89</v>
      </c>
      <c r="B47" s="1" t="s">
        <v>46</v>
      </c>
      <c r="C47" s="1"/>
      <c r="D47" s="56">
        <f>МР!D46+'МО г.Ртищево'!D37+'Кр-звезда'!D36+Макарово!D35+Октябрьский!D34+Салтыковка!D34+Урусово!D35+'Ш-Голицыно'!D34</f>
        <v>60</v>
      </c>
      <c r="E47" s="56">
        <f>МР!E46+'МО г.Ртищево'!E37+'Кр-звезда'!E36+Макарово!E35+Октябрьский!E34+Салтыковка!E34+Урусово!E35+'Ш-Голицыно'!E34</f>
        <v>455</v>
      </c>
      <c r="F47" s="56">
        <f>МР!F46+'МО г.Ртищево'!F37+'Кр-звезда'!F36+Макарово!F35+Октябрьский!F34+Салтыковка!F34+Урусово!F35+'Ш-Голицыно'!F34</f>
        <v>0</v>
      </c>
      <c r="G47" s="49">
        <f t="shared" si="2"/>
        <v>0</v>
      </c>
      <c r="H47" s="49">
        <f t="shared" si="3"/>
        <v>0</v>
      </c>
    </row>
    <row r="48" spans="1:8" ht="12.75">
      <c r="A48" s="19" t="s">
        <v>162</v>
      </c>
      <c r="B48" s="1" t="s">
        <v>47</v>
      </c>
      <c r="C48" s="1"/>
      <c r="D48" s="56">
        <f>D49+D50++D51+D52+D53+D54+D55</f>
        <v>16181.4</v>
      </c>
      <c r="E48" s="56">
        <f>E49+E50++E51+E52+E53+E54+E55</f>
        <v>13210.7</v>
      </c>
      <c r="F48" s="56">
        <f>F49+F50++F51+F52+F53+F54+F55</f>
        <v>15186</v>
      </c>
      <c r="G48" s="49">
        <f t="shared" si="2"/>
        <v>0.9384849271385666</v>
      </c>
      <c r="H48" s="49">
        <f t="shared" si="3"/>
        <v>1.1495227353584594</v>
      </c>
    </row>
    <row r="49" spans="1:8" ht="12.75">
      <c r="A49" s="19"/>
      <c r="B49" s="1" t="s">
        <v>187</v>
      </c>
      <c r="C49" s="1"/>
      <c r="D49" s="56">
        <f>МР!D48</f>
        <v>8686.6</v>
      </c>
      <c r="E49" s="56">
        <f>МР!E48</f>
        <v>7075.1</v>
      </c>
      <c r="F49" s="56">
        <f>МР!F48</f>
        <v>8442.6</v>
      </c>
      <c r="G49" s="49">
        <f t="shared" si="2"/>
        <v>0.9719107591002233</v>
      </c>
      <c r="H49" s="49">
        <f t="shared" si="3"/>
        <v>1.1932834871591922</v>
      </c>
    </row>
    <row r="50" spans="1:8" ht="12.75">
      <c r="A50" s="19"/>
      <c r="B50" s="1" t="s">
        <v>313</v>
      </c>
      <c r="C50" s="1"/>
      <c r="D50" s="56">
        <f>'МО г.Ртищево'!D41+'Ш-Голицыно'!D37+Салтыковка!D37+'Кр-звезда'!D39+Макарово!D38</f>
        <v>1287.9</v>
      </c>
      <c r="E50" s="56">
        <f>'МО г.Ртищево'!E41+'Ш-Голицыно'!E37+Салтыковка!E37+'Кр-звезда'!E39+Макарово!E38</f>
        <v>790.5</v>
      </c>
      <c r="F50" s="56">
        <f>'МО г.Ртищево'!F41+'Ш-Голицыно'!F37+Салтыковка!F37+'Кр-звезда'!F39+Макарово!F38</f>
        <v>1271.5</v>
      </c>
      <c r="G50" s="49">
        <f t="shared" si="2"/>
        <v>0.987266092087895</v>
      </c>
      <c r="H50" s="49">
        <f t="shared" si="3"/>
        <v>1.6084756483238456</v>
      </c>
    </row>
    <row r="51" spans="1:8" ht="12.75">
      <c r="A51" s="19"/>
      <c r="B51" s="1" t="s">
        <v>48</v>
      </c>
      <c r="C51" s="1"/>
      <c r="D51" s="56">
        <f>МР!D50+'МО г.Ртищево'!D43+'Кр-звезда'!D38+Макарово!D37+Октябрьский!D36+Салтыковка!D36+Урусово!D37+'Ш-Голицыно'!D36</f>
        <v>123.50000000000001</v>
      </c>
      <c r="E51" s="56">
        <f>МР!E50+'МО г.Ртищево'!E43+'Кр-звезда'!E38+Макарово!E37+Октябрьский!E36+Салтыковка!E36+Урусово!E37+'Ш-Голицыно'!E36</f>
        <v>121.10000000000002</v>
      </c>
      <c r="F51" s="56">
        <f>МР!F50+'МО г.Ртищево'!F43+'Кр-звезда'!F38+Макарово!F37+Октябрьский!F36+Салтыковка!F36+Урусово!F37+'Ш-Голицыно'!F36</f>
        <v>119.39999999999998</v>
      </c>
      <c r="G51" s="49">
        <f t="shared" si="2"/>
        <v>0.9668016194331981</v>
      </c>
      <c r="H51" s="49">
        <f t="shared" si="3"/>
        <v>0.9859620148637486</v>
      </c>
    </row>
    <row r="52" spans="1:8" ht="12.75">
      <c r="A52" s="19"/>
      <c r="B52" s="1" t="s">
        <v>124</v>
      </c>
      <c r="C52" s="1"/>
      <c r="D52" s="56">
        <f>МР!D51+'МО г.Ртищево'!D40</f>
        <v>148</v>
      </c>
      <c r="E52" s="56">
        <f>МР!E51+'МО г.Ртищево'!E40</f>
        <v>165</v>
      </c>
      <c r="F52" s="56">
        <f>МР!F51+'МО г.Ртищево'!F40</f>
        <v>81.5</v>
      </c>
      <c r="G52" s="49">
        <f t="shared" si="2"/>
        <v>0.5506756756756757</v>
      </c>
      <c r="H52" s="49">
        <f t="shared" si="3"/>
        <v>0.49393939393939396</v>
      </c>
    </row>
    <row r="53" spans="1:8" ht="12.75">
      <c r="A53" s="19"/>
      <c r="B53" s="1" t="s">
        <v>49</v>
      </c>
      <c r="C53" s="1"/>
      <c r="D53" s="56">
        <f>МР!D52+'МО г.Ртищево'!D39</f>
        <v>4270.6</v>
      </c>
      <c r="E53" s="56">
        <f>МР!E52+'МО г.Ртищево'!E39</f>
        <v>3638.6</v>
      </c>
      <c r="F53" s="56">
        <f>МР!F52+'МО г.Ртищево'!F39</f>
        <v>3701.1000000000004</v>
      </c>
      <c r="G53" s="49">
        <f t="shared" si="2"/>
        <v>0.8666463728750059</v>
      </c>
      <c r="H53" s="49">
        <f t="shared" si="3"/>
        <v>1.0171769361842469</v>
      </c>
    </row>
    <row r="54" spans="1:9" ht="20.25" customHeight="1">
      <c r="A54" s="19"/>
      <c r="B54" s="1" t="s">
        <v>192</v>
      </c>
      <c r="C54" s="1"/>
      <c r="D54" s="60">
        <f>МР!D53</f>
        <v>1524.9</v>
      </c>
      <c r="E54" s="60">
        <f>МР!E53</f>
        <v>1420.4</v>
      </c>
      <c r="F54" s="60">
        <f>МР!F53</f>
        <v>1477.9</v>
      </c>
      <c r="G54" s="49">
        <f t="shared" si="2"/>
        <v>0.9691783067742147</v>
      </c>
      <c r="H54" s="49">
        <f t="shared" si="3"/>
        <v>1.0404815544916926</v>
      </c>
      <c r="I54"/>
    </row>
    <row r="55" spans="1:9" ht="20.25" customHeight="1">
      <c r="A55" s="19"/>
      <c r="B55" s="63" t="s">
        <v>412</v>
      </c>
      <c r="C55" s="63"/>
      <c r="D55" s="60">
        <f>'МО г.Ртищево'!D44</f>
        <v>139.9</v>
      </c>
      <c r="E55" s="60">
        <f>'МО г.Ртищево'!E44</f>
        <v>0</v>
      </c>
      <c r="F55" s="60">
        <f>'МО г.Ртищево'!F44</f>
        <v>92</v>
      </c>
      <c r="G55" s="49">
        <f t="shared" si="2"/>
        <v>0.6576125804145818</v>
      </c>
      <c r="H55" s="49" t="e">
        <f t="shared" si="3"/>
        <v>#DIV/0!</v>
      </c>
      <c r="I55"/>
    </row>
    <row r="56" spans="1:8" ht="24" customHeight="1">
      <c r="A56" s="24" t="s">
        <v>128</v>
      </c>
      <c r="B56" s="22" t="s">
        <v>119</v>
      </c>
      <c r="C56" s="22"/>
      <c r="D56" s="57">
        <f>D57</f>
        <v>851.4</v>
      </c>
      <c r="E56" s="57">
        <f>E57</f>
        <v>643.8</v>
      </c>
      <c r="F56" s="57">
        <f>F57</f>
        <v>669.4</v>
      </c>
      <c r="G56" s="49">
        <f t="shared" si="2"/>
        <v>0.7862344373972281</v>
      </c>
      <c r="H56" s="49">
        <f t="shared" si="3"/>
        <v>1.0397639018328675</v>
      </c>
    </row>
    <row r="57" spans="1:8" ht="25.5">
      <c r="A57" s="19" t="s">
        <v>129</v>
      </c>
      <c r="B57" s="1" t="s">
        <v>120</v>
      </c>
      <c r="C57" s="1"/>
      <c r="D57" s="56">
        <f>'Кр-звезда'!D41+Макарово!D40+Октябрьский!D38+Салтыковка!D39+Урусово!D39+'Ш-Голицыно'!D39</f>
        <v>851.4</v>
      </c>
      <c r="E57" s="56">
        <f>'Кр-звезда'!E41+Макарово!E40+Октябрьский!E38+Салтыковка!E39+Урусово!E39+'Ш-Голицыно'!E39</f>
        <v>643.8</v>
      </c>
      <c r="F57" s="56">
        <f>'Ш-Голицыно'!F39+Урусово!F39+Салтыковка!F39+Октябрьский!F38+Макарово!F40+'Кр-звезда'!F41</f>
        <v>669.4</v>
      </c>
      <c r="G57" s="49">
        <f t="shared" si="2"/>
        <v>0.7862344373972281</v>
      </c>
      <c r="H57" s="49">
        <f t="shared" si="3"/>
        <v>1.0397639018328675</v>
      </c>
    </row>
    <row r="58" spans="1:8" ht="21" customHeight="1">
      <c r="A58" s="24" t="s">
        <v>90</v>
      </c>
      <c r="B58" s="22" t="s">
        <v>50</v>
      </c>
      <c r="C58" s="22"/>
      <c r="D58" s="57">
        <f>D59+D61</f>
        <v>947.7</v>
      </c>
      <c r="E58" s="57">
        <f>E59+E61</f>
        <v>1066.6</v>
      </c>
      <c r="F58" s="57">
        <f>F59+F61</f>
        <v>757.3000000000001</v>
      </c>
      <c r="G58" s="49">
        <f t="shared" si="2"/>
        <v>0.7990925398332807</v>
      </c>
      <c r="H58" s="49">
        <f t="shared" si="3"/>
        <v>0.7100131258203639</v>
      </c>
    </row>
    <row r="59" spans="1:8" ht="18.75" customHeight="1">
      <c r="A59" s="19" t="s">
        <v>130</v>
      </c>
      <c r="B59" s="1" t="s">
        <v>121</v>
      </c>
      <c r="C59" s="1"/>
      <c r="D59" s="56">
        <f>D60</f>
        <v>167.7</v>
      </c>
      <c r="E59" s="56">
        <f>E60</f>
        <v>271</v>
      </c>
      <c r="F59" s="56">
        <f>F60</f>
        <v>37.2</v>
      </c>
      <c r="G59" s="49">
        <f t="shared" si="2"/>
        <v>0.22182468694096605</v>
      </c>
      <c r="H59" s="49">
        <f t="shared" si="3"/>
        <v>0.13726937269372694</v>
      </c>
    </row>
    <row r="60" spans="1:8" ht="16.5" customHeight="1">
      <c r="A60" s="19"/>
      <c r="B60" s="63" t="s">
        <v>304</v>
      </c>
      <c r="C60" s="63"/>
      <c r="D60" s="56">
        <f>'Кр-звезда'!D44+Макарово!D43+Октябрьский!D41+Салтыковка!D42+Урусово!D42+'Ш-Голицыно'!D42</f>
        <v>167.7</v>
      </c>
      <c r="E60" s="56">
        <f>'Кр-звезда'!E44+Макарово!E43+Октябрьский!E41+Салтыковка!E42+Урусово!E42+'Ш-Голицыно'!E42</f>
        <v>271</v>
      </c>
      <c r="F60" s="56">
        <f>'Кр-звезда'!F44+Макарово!F43+Октябрьский!F41+Салтыковка!F42+Урусово!F42+'Ш-Голицыно'!F42</f>
        <v>37.2</v>
      </c>
      <c r="G60" s="49">
        <f t="shared" si="2"/>
        <v>0.22182468694096605</v>
      </c>
      <c r="H60" s="49">
        <f t="shared" si="3"/>
        <v>0.13726937269372694</v>
      </c>
    </row>
    <row r="61" spans="1:8" ht="30" customHeight="1">
      <c r="A61" s="19" t="s">
        <v>195</v>
      </c>
      <c r="B61" s="63" t="s">
        <v>255</v>
      </c>
      <c r="C61" s="63"/>
      <c r="D61" s="56">
        <f>D62+D63+D64</f>
        <v>780</v>
      </c>
      <c r="E61" s="56">
        <f>E62+E63+E64</f>
        <v>795.6</v>
      </c>
      <c r="F61" s="56">
        <f>F62+F63+F64</f>
        <v>720.1</v>
      </c>
      <c r="G61" s="49">
        <f t="shared" si="2"/>
        <v>0.9232051282051282</v>
      </c>
      <c r="H61" s="49">
        <f t="shared" si="3"/>
        <v>0.9051030668677728</v>
      </c>
    </row>
    <row r="62" spans="1:8" ht="30" customHeight="1">
      <c r="A62" s="19"/>
      <c r="B62" s="63" t="s">
        <v>214</v>
      </c>
      <c r="C62" s="63"/>
      <c r="D62" s="56">
        <f>МР!D58</f>
        <v>200</v>
      </c>
      <c r="E62" s="56">
        <f>МР!E58</f>
        <v>200</v>
      </c>
      <c r="F62" s="56">
        <f>МР!F58</f>
        <v>200</v>
      </c>
      <c r="G62" s="49">
        <f t="shared" si="2"/>
        <v>1</v>
      </c>
      <c r="H62" s="49">
        <f t="shared" si="3"/>
        <v>1</v>
      </c>
    </row>
    <row r="63" spans="1:8" ht="30" customHeight="1" hidden="1">
      <c r="A63" s="19"/>
      <c r="B63" s="63" t="s">
        <v>216</v>
      </c>
      <c r="C63" s="63"/>
      <c r="D63" s="56">
        <f>МР!D60</f>
        <v>0</v>
      </c>
      <c r="E63" s="56">
        <f>МР!E60</f>
        <v>150</v>
      </c>
      <c r="F63" s="56">
        <f>МР!F60</f>
        <v>0</v>
      </c>
      <c r="G63" s="49" t="e">
        <f t="shared" si="2"/>
        <v>#DIV/0!</v>
      </c>
      <c r="H63" s="49">
        <f t="shared" si="3"/>
        <v>0</v>
      </c>
    </row>
    <row r="64" spans="1:8" ht="30" customHeight="1">
      <c r="A64" s="19"/>
      <c r="B64" s="63" t="s">
        <v>257</v>
      </c>
      <c r="C64" s="63"/>
      <c r="D64" s="56">
        <f>'МО г.Ртищево'!D47</f>
        <v>580</v>
      </c>
      <c r="E64" s="56">
        <f>'МО г.Ртищево'!E47</f>
        <v>445.6</v>
      </c>
      <c r="F64" s="56">
        <f>'МО г.Ртищево'!F47</f>
        <v>520.1</v>
      </c>
      <c r="G64" s="49">
        <f t="shared" si="2"/>
        <v>0.8967241379310346</v>
      </c>
      <c r="H64" s="49">
        <f t="shared" si="3"/>
        <v>1.1671903052064632</v>
      </c>
    </row>
    <row r="65" spans="1:8" ht="22.5" customHeight="1">
      <c r="A65" s="24" t="s">
        <v>91</v>
      </c>
      <c r="B65" s="22" t="s">
        <v>52</v>
      </c>
      <c r="C65" s="22"/>
      <c r="D65" s="57">
        <f>D68+D69+D76+D66</f>
        <v>91295.9</v>
      </c>
      <c r="E65" s="57">
        <f>E68+E69+E76+E66</f>
        <v>78796.5</v>
      </c>
      <c r="F65" s="57">
        <f>F68+F69+F76+F66</f>
        <v>71875.9</v>
      </c>
      <c r="G65" s="49">
        <f t="shared" si="2"/>
        <v>0.7872850807100866</v>
      </c>
      <c r="H65" s="49">
        <f t="shared" si="3"/>
        <v>0.912171225879322</v>
      </c>
    </row>
    <row r="66" spans="1:8" ht="22.5" customHeight="1">
      <c r="A66" s="24" t="s">
        <v>324</v>
      </c>
      <c r="B66" s="99" t="s">
        <v>327</v>
      </c>
      <c r="C66" s="99"/>
      <c r="D66" s="57">
        <f>D67</f>
        <v>15400</v>
      </c>
      <c r="E66" s="57">
        <f>E67</f>
        <v>12100</v>
      </c>
      <c r="F66" s="57">
        <f>F67</f>
        <v>13639.5</v>
      </c>
      <c r="G66" s="49">
        <f t="shared" si="2"/>
        <v>0.8856818181818182</v>
      </c>
      <c r="H66" s="49">
        <f t="shared" si="3"/>
        <v>1.1272314049586778</v>
      </c>
    </row>
    <row r="67" spans="1:8" ht="39" customHeight="1">
      <c r="A67" s="24"/>
      <c r="B67" s="99" t="s">
        <v>326</v>
      </c>
      <c r="C67" s="99"/>
      <c r="D67" s="57">
        <f>МР!D63</f>
        <v>15400</v>
      </c>
      <c r="E67" s="57">
        <f>МР!E63</f>
        <v>12100</v>
      </c>
      <c r="F67" s="57">
        <f>МР!F63</f>
        <v>13639.5</v>
      </c>
      <c r="G67" s="49">
        <f t="shared" si="2"/>
        <v>0.8856818181818182</v>
      </c>
      <c r="H67" s="49">
        <f t="shared" si="3"/>
        <v>1.1272314049586778</v>
      </c>
    </row>
    <row r="68" spans="1:8" ht="112.5" customHeight="1">
      <c r="A68" s="24" t="s">
        <v>148</v>
      </c>
      <c r="B68" s="74" t="s">
        <v>222</v>
      </c>
      <c r="C68" s="74"/>
      <c r="D68" s="57">
        <f>МР!D64</f>
        <v>12405</v>
      </c>
      <c r="E68" s="57">
        <f>МР!E64</f>
        <v>12405</v>
      </c>
      <c r="F68" s="57">
        <f>МР!F64</f>
        <v>0</v>
      </c>
      <c r="G68" s="49">
        <f t="shared" si="2"/>
        <v>0</v>
      </c>
      <c r="H68" s="49">
        <f t="shared" si="3"/>
        <v>0</v>
      </c>
    </row>
    <row r="69" spans="1:8" ht="42" customHeight="1">
      <c r="A69" s="24"/>
      <c r="B69" s="74" t="s">
        <v>225</v>
      </c>
      <c r="C69" s="74"/>
      <c r="D69" s="57">
        <f>D70+D71+D72+D73+D74+D75</f>
        <v>60542.799999999996</v>
      </c>
      <c r="E69" s="57">
        <f>E70+E71+E72+E73+E74+E75</f>
        <v>53502.5</v>
      </c>
      <c r="F69" s="57">
        <f>F70+F71+F72+F73+F74+F75</f>
        <v>57449.5</v>
      </c>
      <c r="G69" s="49">
        <f t="shared" si="2"/>
        <v>0.9489072193555634</v>
      </c>
      <c r="H69" s="49">
        <f t="shared" si="3"/>
        <v>1.0737722536330079</v>
      </c>
    </row>
    <row r="70" spans="1:8" ht="87" customHeight="1">
      <c r="A70" s="24"/>
      <c r="B70" s="77" t="s">
        <v>219</v>
      </c>
      <c r="C70" s="77"/>
      <c r="D70" s="57">
        <f>МР!D66</f>
        <v>5800</v>
      </c>
      <c r="E70" s="57">
        <f>МР!E66</f>
        <v>5800</v>
      </c>
      <c r="F70" s="57">
        <f>МР!F66</f>
        <v>5800</v>
      </c>
      <c r="G70" s="49">
        <f t="shared" si="2"/>
        <v>1</v>
      </c>
      <c r="H70" s="49">
        <f t="shared" si="3"/>
        <v>1</v>
      </c>
    </row>
    <row r="71" spans="1:8" ht="82.5" customHeight="1">
      <c r="A71" s="24"/>
      <c r="B71" s="77" t="s">
        <v>226</v>
      </c>
      <c r="C71" s="77"/>
      <c r="D71" s="57">
        <f>МР!D67</f>
        <v>13075</v>
      </c>
      <c r="E71" s="57">
        <f>МР!E67</f>
        <v>13075</v>
      </c>
      <c r="F71" s="57">
        <f>МР!F67</f>
        <v>13075</v>
      </c>
      <c r="G71" s="49">
        <f t="shared" si="2"/>
        <v>1</v>
      </c>
      <c r="H71" s="49">
        <f t="shared" si="3"/>
        <v>1</v>
      </c>
    </row>
    <row r="72" spans="1:8" ht="43.5" customHeight="1">
      <c r="A72" s="24"/>
      <c r="B72" s="80" t="s">
        <v>223</v>
      </c>
      <c r="C72" s="80"/>
      <c r="D72" s="57">
        <f>МР!D68+'МО г.Ртищево'!D50</f>
        <v>27817.2</v>
      </c>
      <c r="E72" s="57">
        <f>МР!E68+'МО г.Ртищево'!E50</f>
        <v>19436.8</v>
      </c>
      <c r="F72" s="57">
        <f>МР!F68+'МО г.Ртищево'!F50</f>
        <v>24723.9</v>
      </c>
      <c r="G72" s="49">
        <f t="shared" si="2"/>
        <v>0.8887990164358742</v>
      </c>
      <c r="H72" s="49">
        <f t="shared" si="3"/>
        <v>1.2720149407309846</v>
      </c>
    </row>
    <row r="73" spans="1:8" ht="34.5" customHeight="1">
      <c r="A73" s="24"/>
      <c r="B73" s="1" t="s">
        <v>263</v>
      </c>
      <c r="C73" s="1"/>
      <c r="D73" s="57">
        <f>'МО г.Ртищево'!D51</f>
        <v>13850.6</v>
      </c>
      <c r="E73" s="57">
        <f>'МО г.Ртищево'!E51</f>
        <v>13850.6</v>
      </c>
      <c r="F73" s="57">
        <f>'МО г.Ртищево'!F51</f>
        <v>13850.6</v>
      </c>
      <c r="G73" s="49">
        <f t="shared" si="2"/>
        <v>1</v>
      </c>
      <c r="H73" s="49">
        <f t="shared" si="3"/>
        <v>1</v>
      </c>
    </row>
    <row r="74" spans="1:8" ht="48.75" customHeight="1">
      <c r="A74" s="24"/>
      <c r="B74" s="80" t="s">
        <v>329</v>
      </c>
      <c r="C74" s="80"/>
      <c r="D74" s="57">
        <f>МР!D69</f>
        <v>0</v>
      </c>
      <c r="E74" s="57">
        <f>МР!E69</f>
        <v>191.4</v>
      </c>
      <c r="F74" s="57">
        <f>МР!F69</f>
        <v>0</v>
      </c>
      <c r="G74" s="49" t="e">
        <f t="shared" si="2"/>
        <v>#DIV/0!</v>
      </c>
      <c r="H74" s="49">
        <f t="shared" si="3"/>
        <v>0</v>
      </c>
    </row>
    <row r="75" spans="1:8" ht="34.5" customHeight="1" hidden="1">
      <c r="A75" s="24"/>
      <c r="B75" s="80" t="s">
        <v>331</v>
      </c>
      <c r="C75" s="80"/>
      <c r="D75" s="57">
        <f>МР!D70</f>
        <v>0</v>
      </c>
      <c r="E75" s="57">
        <f>МР!E70</f>
        <v>1148.7</v>
      </c>
      <c r="F75" s="57">
        <f>МР!F70</f>
        <v>0</v>
      </c>
      <c r="G75" s="49" t="e">
        <f t="shared" si="2"/>
        <v>#DIV/0!</v>
      </c>
      <c r="H75" s="49">
        <f t="shared" si="3"/>
        <v>0</v>
      </c>
    </row>
    <row r="76" spans="1:8" ht="28.5" customHeight="1">
      <c r="A76" s="24" t="s">
        <v>92</v>
      </c>
      <c r="B76" s="74" t="s">
        <v>309</v>
      </c>
      <c r="C76" s="74"/>
      <c r="D76" s="57">
        <f>D77+D78+D79+D80+D81</f>
        <v>2948.1</v>
      </c>
      <c r="E76" s="57">
        <f>E77+E78+E79+E80+E81</f>
        <v>789</v>
      </c>
      <c r="F76" s="57">
        <f>F77+F78+F79+F80+F81</f>
        <v>786.9000000000001</v>
      </c>
      <c r="G76" s="49">
        <f t="shared" si="2"/>
        <v>0.2669176757911876</v>
      </c>
      <c r="H76" s="49">
        <f t="shared" si="3"/>
        <v>0.9973384030418252</v>
      </c>
    </row>
    <row r="77" spans="1:8" ht="22.5" customHeight="1">
      <c r="A77" s="24"/>
      <c r="B77" s="82" t="s">
        <v>154</v>
      </c>
      <c r="C77" s="82"/>
      <c r="D77" s="57">
        <f>МР!D72+Салтыковка!D44+'Ш-Голицыно'!D44+Октябрьский!D43+Макарово!D45</f>
        <v>548.1</v>
      </c>
      <c r="E77" s="57">
        <f>МР!E72+Салтыковка!E44+'Ш-Голицыно'!E44+Октябрьский!E43+Макарово!E45</f>
        <v>434</v>
      </c>
      <c r="F77" s="57">
        <f>МР!F72+Салтыковка!F44+'Ш-Голицыно'!F44+Октябрьский!F43+Макарово!F45</f>
        <v>486.90000000000003</v>
      </c>
      <c r="G77" s="49">
        <f t="shared" si="2"/>
        <v>0.8883415435139573</v>
      </c>
      <c r="H77" s="49">
        <f t="shared" si="3"/>
        <v>1.1218894009216591</v>
      </c>
    </row>
    <row r="78" spans="1:8" ht="46.5" customHeight="1">
      <c r="A78" s="24"/>
      <c r="B78" s="82" t="s">
        <v>308</v>
      </c>
      <c r="C78" s="82"/>
      <c r="D78" s="57">
        <f>МР!D74</f>
        <v>1674.5</v>
      </c>
      <c r="E78" s="57">
        <f>МР!E74</f>
        <v>38.5</v>
      </c>
      <c r="F78" s="57">
        <f>МР!F74</f>
        <v>0</v>
      </c>
      <c r="G78" s="49">
        <f t="shared" si="2"/>
        <v>0</v>
      </c>
      <c r="H78" s="49">
        <f t="shared" si="3"/>
        <v>0</v>
      </c>
    </row>
    <row r="79" spans="1:8" ht="46.5" customHeight="1">
      <c r="A79" s="24"/>
      <c r="B79" s="82" t="s">
        <v>347</v>
      </c>
      <c r="C79" s="82"/>
      <c r="D79" s="57">
        <f>МР!D76</f>
        <v>300</v>
      </c>
      <c r="E79" s="57">
        <f>МР!E76</f>
        <v>300</v>
      </c>
      <c r="F79" s="57">
        <f>МР!F76</f>
        <v>300</v>
      </c>
      <c r="G79" s="49">
        <f t="shared" si="2"/>
        <v>1</v>
      </c>
      <c r="H79" s="49">
        <f t="shared" si="3"/>
        <v>1</v>
      </c>
    </row>
    <row r="80" spans="1:8" ht="46.5" customHeight="1">
      <c r="A80" s="24" t="s">
        <v>92</v>
      </c>
      <c r="B80" s="82" t="s">
        <v>382</v>
      </c>
      <c r="C80" s="82"/>
      <c r="D80" s="57">
        <f>МР!D77</f>
        <v>16.5</v>
      </c>
      <c r="E80" s="57">
        <f>МР!E77</f>
        <v>16.5</v>
      </c>
      <c r="F80" s="57">
        <f>МР!F77</f>
        <v>0</v>
      </c>
      <c r="G80" s="49">
        <f t="shared" si="2"/>
        <v>0</v>
      </c>
      <c r="H80" s="49">
        <f t="shared" si="3"/>
        <v>0</v>
      </c>
    </row>
    <row r="81" spans="1:8" ht="46.5" customHeight="1">
      <c r="A81" s="24"/>
      <c r="B81" s="82" t="s">
        <v>386</v>
      </c>
      <c r="C81" s="82"/>
      <c r="D81" s="57">
        <f>МР!D75</f>
        <v>409</v>
      </c>
      <c r="E81" s="57">
        <f>МР!E75</f>
        <v>0</v>
      </c>
      <c r="F81" s="57">
        <f>МР!F75</f>
        <v>0</v>
      </c>
      <c r="G81" s="49">
        <f t="shared" si="2"/>
        <v>0</v>
      </c>
      <c r="H81" s="49" t="e">
        <f t="shared" si="3"/>
        <v>#DIV/0!</v>
      </c>
    </row>
    <row r="82" spans="1:8" ht="27" customHeight="1">
      <c r="A82" s="27" t="s">
        <v>93</v>
      </c>
      <c r="B82" s="28" t="s">
        <v>53</v>
      </c>
      <c r="C82" s="28"/>
      <c r="D82" s="57">
        <f>D83+D85+D94</f>
        <v>64395.7</v>
      </c>
      <c r="E82" s="57">
        <f>E83+E85+E94</f>
        <v>56676.3</v>
      </c>
      <c r="F82" s="57">
        <f>F83+F85+F94</f>
        <v>40102</v>
      </c>
      <c r="G82" s="49">
        <f t="shared" si="2"/>
        <v>0.6227434440498356</v>
      </c>
      <c r="H82" s="49">
        <f t="shared" si="3"/>
        <v>0.7075620673897202</v>
      </c>
    </row>
    <row r="83" spans="1:8" ht="12.75">
      <c r="A83" s="19" t="s">
        <v>94</v>
      </c>
      <c r="B83" s="1" t="s">
        <v>54</v>
      </c>
      <c r="C83" s="1"/>
      <c r="D83" s="57">
        <f>МР!D79+'МО г.Ртищево'!D53</f>
        <v>22588.699999999997</v>
      </c>
      <c r="E83" s="57">
        <f>МР!E79+'МО г.Ртищево'!E53</f>
        <v>23214.6</v>
      </c>
      <c r="F83" s="57">
        <f>МР!F79+'МО г.Ртищево'!F53</f>
        <v>5971.8</v>
      </c>
      <c r="G83" s="49">
        <f t="shared" si="2"/>
        <v>0.26437112361490483</v>
      </c>
      <c r="H83" s="49">
        <f t="shared" si="3"/>
        <v>0.25724328655242823</v>
      </c>
    </row>
    <row r="84" spans="1:8" ht="23.25" customHeight="1">
      <c r="A84" s="19"/>
      <c r="B84" s="1" t="s">
        <v>55</v>
      </c>
      <c r="C84" s="1"/>
      <c r="D84" s="56">
        <f>МР!D80+'МО г.Ртищево'!D54</f>
        <v>61.9</v>
      </c>
      <c r="E84" s="56">
        <f>МР!E80+'МО г.Ртищево'!E54</f>
        <v>687.8</v>
      </c>
      <c r="F84" s="56">
        <f>МР!F80+'МО г.Ртищево'!F54</f>
        <v>35.3</v>
      </c>
      <c r="G84" s="49">
        <f t="shared" si="2"/>
        <v>0.5702746365105008</v>
      </c>
      <c r="H84" s="49">
        <f t="shared" si="3"/>
        <v>0.051323059028787435</v>
      </c>
    </row>
    <row r="85" spans="1:8" ht="44.25" customHeight="1">
      <c r="A85" s="19" t="s">
        <v>95</v>
      </c>
      <c r="B85" s="83" t="s">
        <v>229</v>
      </c>
      <c r="C85" s="83"/>
      <c r="D85" s="56">
        <f>D86+D93</f>
        <v>14137.5</v>
      </c>
      <c r="E85" s="56">
        <f>E86+E93</f>
        <v>12043</v>
      </c>
      <c r="F85" s="56">
        <f>F86+F93</f>
        <v>10643.3</v>
      </c>
      <c r="G85" s="49">
        <f t="shared" si="2"/>
        <v>0.752841732979664</v>
      </c>
      <c r="H85" s="49">
        <f t="shared" si="3"/>
        <v>0.8837748069417919</v>
      </c>
    </row>
    <row r="86" spans="1:8" ht="32.25" customHeight="1">
      <c r="A86" s="19"/>
      <c r="B86" s="84" t="s">
        <v>228</v>
      </c>
      <c r="C86" s="84"/>
      <c r="D86" s="56">
        <f>D87+D88+D89+D92</f>
        <v>13210.8</v>
      </c>
      <c r="E86" s="56">
        <f>E87+E88+E89+E92</f>
        <v>11066.3</v>
      </c>
      <c r="F86" s="56">
        <f>F87+F88+F89+F92</f>
        <v>10229.3</v>
      </c>
      <c r="G86" s="49">
        <f t="shared" si="2"/>
        <v>0.7743134405183637</v>
      </c>
      <c r="H86" s="49">
        <f t="shared" si="3"/>
        <v>0.9243649638994063</v>
      </c>
    </row>
    <row r="87" spans="1:8" ht="32.25" customHeight="1">
      <c r="A87" s="19"/>
      <c r="B87" s="97" t="s">
        <v>389</v>
      </c>
      <c r="C87" s="85"/>
      <c r="D87" s="116">
        <f>МР!D83</f>
        <v>2631.6</v>
      </c>
      <c r="E87" s="116">
        <f>МР!E83</f>
        <v>1631.6</v>
      </c>
      <c r="F87" s="116">
        <f>МР!F83</f>
        <v>2631.5</v>
      </c>
      <c r="G87" s="49">
        <f t="shared" si="2"/>
        <v>0.9999620003039976</v>
      </c>
      <c r="H87" s="49">
        <f t="shared" si="3"/>
        <v>1.6128340279480267</v>
      </c>
    </row>
    <row r="88" spans="1:8" ht="42.75" customHeight="1">
      <c r="A88" s="19"/>
      <c r="B88" s="84" t="s">
        <v>390</v>
      </c>
      <c r="C88" s="85"/>
      <c r="D88" s="116">
        <f>МР!D84</f>
        <v>2680.9</v>
      </c>
      <c r="E88" s="116">
        <f>МР!E84</f>
        <v>595.9</v>
      </c>
      <c r="F88" s="116">
        <f>МР!F84</f>
        <v>588.8</v>
      </c>
      <c r="G88" s="49">
        <f t="shared" si="2"/>
        <v>0.21962773695400795</v>
      </c>
      <c r="H88" s="49">
        <f t="shared" si="3"/>
        <v>0.9880852492028863</v>
      </c>
    </row>
    <row r="89" spans="1:8" ht="48.75" customHeight="1">
      <c r="A89" s="19"/>
      <c r="B89" s="100" t="s">
        <v>229</v>
      </c>
      <c r="C89" s="85"/>
      <c r="D89" s="116">
        <f>D90+D91</f>
        <v>7815.3</v>
      </c>
      <c r="E89" s="116">
        <f>E90+E91</f>
        <v>8755.8</v>
      </c>
      <c r="F89" s="116">
        <f>F90+F91</f>
        <v>6926.099999999999</v>
      </c>
      <c r="G89" s="49">
        <f t="shared" si="2"/>
        <v>0.8862231776131434</v>
      </c>
      <c r="H89" s="49">
        <f t="shared" si="3"/>
        <v>0.7910299458644555</v>
      </c>
    </row>
    <row r="90" spans="1:8" ht="32.25" customHeight="1">
      <c r="A90" s="19"/>
      <c r="B90" s="84" t="s">
        <v>391</v>
      </c>
      <c r="C90" s="85"/>
      <c r="D90" s="116">
        <f>МР!D86</f>
        <v>2085</v>
      </c>
      <c r="E90" s="116">
        <f>МР!E86</f>
        <v>2085</v>
      </c>
      <c r="F90" s="116">
        <f>МР!F86</f>
        <v>2042.2</v>
      </c>
      <c r="G90" s="49">
        <f t="shared" si="2"/>
        <v>0.9794724220623502</v>
      </c>
      <c r="H90" s="49">
        <f t="shared" si="3"/>
        <v>0.9794724220623502</v>
      </c>
    </row>
    <row r="91" spans="1:8" ht="32.25" customHeight="1">
      <c r="A91" s="19"/>
      <c r="B91" s="84" t="s">
        <v>392</v>
      </c>
      <c r="C91" s="85"/>
      <c r="D91" s="116">
        <f>МР!D87</f>
        <v>5730.3</v>
      </c>
      <c r="E91" s="116">
        <f>МР!E87</f>
        <v>6670.8</v>
      </c>
      <c r="F91" s="116">
        <f>МР!F87</f>
        <v>4883.9</v>
      </c>
      <c r="G91" s="49">
        <f t="shared" si="2"/>
        <v>0.8522939462157303</v>
      </c>
      <c r="H91" s="49">
        <f t="shared" si="3"/>
        <v>0.7321310787311865</v>
      </c>
    </row>
    <row r="92" spans="1:8" ht="49.5" customHeight="1">
      <c r="A92" s="19"/>
      <c r="B92" s="100" t="s">
        <v>393</v>
      </c>
      <c r="C92" s="85"/>
      <c r="D92" s="116">
        <f>МР!D88</f>
        <v>83</v>
      </c>
      <c r="E92" s="116">
        <f>МР!E88</f>
        <v>83</v>
      </c>
      <c r="F92" s="116">
        <f>МР!F88</f>
        <v>82.9</v>
      </c>
      <c r="G92" s="49">
        <f t="shared" si="2"/>
        <v>0.9987951807228916</v>
      </c>
      <c r="H92" s="49">
        <f t="shared" si="3"/>
        <v>0.9987951807228916</v>
      </c>
    </row>
    <row r="93" spans="1:8" ht="21.75" customHeight="1">
      <c r="A93" s="19"/>
      <c r="B93" s="63" t="s">
        <v>341</v>
      </c>
      <c r="C93" s="63"/>
      <c r="D93" s="56">
        <f>'МО г.Ртищево'!D61</f>
        <v>926.7</v>
      </c>
      <c r="E93" s="56">
        <f>'МО г.Ртищево'!E61</f>
        <v>976.7</v>
      </c>
      <c r="F93" s="56">
        <f>'МО г.Ртищево'!F61</f>
        <v>414</v>
      </c>
      <c r="G93" s="49">
        <f t="shared" si="2"/>
        <v>0.44674651990935577</v>
      </c>
      <c r="H93" s="49">
        <f t="shared" si="3"/>
        <v>0.4238763182143954</v>
      </c>
    </row>
    <row r="94" spans="1:8" ht="66.75" customHeight="1">
      <c r="A94" s="19" t="s">
        <v>57</v>
      </c>
      <c r="B94" s="83" t="s">
        <v>230</v>
      </c>
      <c r="C94" s="83"/>
      <c r="D94" s="56">
        <f>D95+D96+D97</f>
        <v>27669.499999999996</v>
      </c>
      <c r="E94" s="56">
        <f>E95+E96+E97</f>
        <v>21418.7</v>
      </c>
      <c r="F94" s="56">
        <f>F95+F96+F97</f>
        <v>23486.9</v>
      </c>
      <c r="G94" s="49">
        <f t="shared" si="2"/>
        <v>0.84883716727805</v>
      </c>
      <c r="H94" s="49">
        <f t="shared" si="3"/>
        <v>1.0965604821954646</v>
      </c>
    </row>
    <row r="95" spans="1:8" ht="23.25" customHeight="1">
      <c r="A95" s="19"/>
      <c r="B95" s="84" t="s">
        <v>231</v>
      </c>
      <c r="C95" s="84"/>
      <c r="D95" s="56">
        <f>МР!D90+'МО г.Ртищево'!D65+'Кр-звезда'!D47+Макарово!D48+Октябрьский!D46+Салтыковка!D47+Урусово!D45+'Ш-Голицыно'!D47</f>
        <v>11520.1</v>
      </c>
      <c r="E95" s="56">
        <f>МР!E90+'МО г.Ртищево'!E65+'Кр-звезда'!E47+Макарово!E48+Октябрьский!E46+Салтыковка!E47+Урусово!E45+'Ш-Голицыно'!E47</f>
        <v>8151.7</v>
      </c>
      <c r="F95" s="56">
        <f>МР!F90+'МО г.Ртищево'!F65+'Кр-звезда'!F47+Макарово!F48+Октябрьский!F46+Салтыковка!F47+Урусово!F45+'Ш-Голицыно'!F47</f>
        <v>10195.100000000002</v>
      </c>
      <c r="G95" s="49">
        <f t="shared" si="2"/>
        <v>0.8849836372948153</v>
      </c>
      <c r="H95" s="49">
        <f t="shared" si="3"/>
        <v>1.2506716390446166</v>
      </c>
    </row>
    <row r="96" spans="1:8" ht="23.25" customHeight="1">
      <c r="A96" s="19"/>
      <c r="B96" s="84" t="s">
        <v>233</v>
      </c>
      <c r="C96" s="84"/>
      <c r="D96" s="56">
        <f>МР!D91+'МО г.Ртищево'!D66+Урусово!D46</f>
        <v>12475.099999999999</v>
      </c>
      <c r="E96" s="56">
        <f>МР!E91+'МО г.Ртищево'!E66+Урусово!E46</f>
        <v>8686.8</v>
      </c>
      <c r="F96" s="56">
        <f>МР!F91+'МО г.Ртищево'!F66+Урусово!F46</f>
        <v>10474.9</v>
      </c>
      <c r="G96" s="49">
        <f t="shared" si="2"/>
        <v>0.8396646119069187</v>
      </c>
      <c r="H96" s="49">
        <f t="shared" si="3"/>
        <v>1.2058410461850164</v>
      </c>
    </row>
    <row r="97" spans="1:8" ht="30.75" customHeight="1">
      <c r="A97" s="19"/>
      <c r="B97" s="84" t="s">
        <v>305</v>
      </c>
      <c r="C97" s="84"/>
      <c r="D97" s="56">
        <f>D98+D99+D100+D101+D102+D103+D104+D105+D106+D107</f>
        <v>3674.3</v>
      </c>
      <c r="E97" s="56">
        <f>E98+E99+E100+E101+E102+E103+E104+E105+E106+E107</f>
        <v>4580.2</v>
      </c>
      <c r="F97" s="56">
        <f>F98+F99+F100+F101+F102+F103+F104+F105+F106+F107</f>
        <v>2816.9</v>
      </c>
      <c r="G97" s="49">
        <f t="shared" si="2"/>
        <v>0.7666494298233677</v>
      </c>
      <c r="H97" s="49">
        <f t="shared" si="3"/>
        <v>0.615016811492948</v>
      </c>
    </row>
    <row r="98" spans="1:8" ht="30.75" customHeight="1" hidden="1">
      <c r="A98" s="19"/>
      <c r="B98" s="84" t="s">
        <v>364</v>
      </c>
      <c r="C98" s="85" t="s">
        <v>363</v>
      </c>
      <c r="D98" s="116"/>
      <c r="E98" s="116">
        <f>МР!E93</f>
        <v>50</v>
      </c>
      <c r="F98" s="116">
        <f>МР!F93</f>
        <v>0</v>
      </c>
      <c r="G98" s="49" t="e">
        <f t="shared" si="2"/>
        <v>#DIV/0!</v>
      </c>
      <c r="H98" s="49">
        <f t="shared" si="3"/>
        <v>0</v>
      </c>
    </row>
    <row r="99" spans="1:8" ht="30.75" customHeight="1">
      <c r="A99" s="19"/>
      <c r="B99" s="84" t="s">
        <v>371</v>
      </c>
      <c r="C99" s="85" t="s">
        <v>365</v>
      </c>
      <c r="D99" s="116">
        <f>МР!D94</f>
        <v>130.4</v>
      </c>
      <c r="E99" s="116">
        <f>МР!E94</f>
        <v>210</v>
      </c>
      <c r="F99" s="116">
        <f>МР!F94</f>
        <v>130.4</v>
      </c>
      <c r="G99" s="49">
        <f t="shared" si="2"/>
        <v>1</v>
      </c>
      <c r="H99" s="49">
        <f t="shared" si="3"/>
        <v>0.620952380952381</v>
      </c>
    </row>
    <row r="100" spans="1:8" ht="30.75" customHeight="1" hidden="1">
      <c r="A100" s="19"/>
      <c r="B100" s="84" t="s">
        <v>11</v>
      </c>
      <c r="C100" s="85" t="s">
        <v>10</v>
      </c>
      <c r="D100" s="116">
        <v>0</v>
      </c>
      <c r="E100" s="116">
        <f>'МО г.Ртищево'!E67</f>
        <v>56</v>
      </c>
      <c r="F100" s="116">
        <v>0</v>
      </c>
      <c r="G100" s="49" t="e">
        <f t="shared" si="2"/>
        <v>#DIV/0!</v>
      </c>
      <c r="H100" s="49">
        <f t="shared" si="3"/>
        <v>0</v>
      </c>
    </row>
    <row r="101" spans="1:8" ht="30.75" customHeight="1">
      <c r="A101" s="19"/>
      <c r="B101" s="84" t="s">
        <v>372</v>
      </c>
      <c r="C101" s="85" t="s">
        <v>366</v>
      </c>
      <c r="D101" s="116">
        <f>МР!D96+'МО г.Ртищево'!D68</f>
        <v>1875</v>
      </c>
      <c r="E101" s="116">
        <f>МР!E96+'МО г.Ртищево'!E68</f>
        <v>2900</v>
      </c>
      <c r="F101" s="116">
        <f>МР!F96+'МО г.Ртищево'!F68</f>
        <v>1564.5</v>
      </c>
      <c r="G101" s="49">
        <f t="shared" si="2"/>
        <v>0.8344</v>
      </c>
      <c r="H101" s="49">
        <f t="shared" si="3"/>
        <v>0.5394827586206896</v>
      </c>
    </row>
    <row r="102" spans="1:8" ht="30.75" customHeight="1" hidden="1">
      <c r="A102" s="19"/>
      <c r="B102" s="84" t="s">
        <v>373</v>
      </c>
      <c r="C102" s="85" t="s">
        <v>367</v>
      </c>
      <c r="D102" s="116">
        <f>МР!D97</f>
        <v>0</v>
      </c>
      <c r="E102" s="116">
        <f>МР!E97</f>
        <v>377</v>
      </c>
      <c r="F102" s="116">
        <f>МР!F97</f>
        <v>0</v>
      </c>
      <c r="G102" s="49" t="e">
        <f t="shared" si="2"/>
        <v>#DIV/0!</v>
      </c>
      <c r="H102" s="49">
        <f t="shared" si="3"/>
        <v>0</v>
      </c>
    </row>
    <row r="103" spans="1:8" ht="30.75" customHeight="1">
      <c r="A103" s="19"/>
      <c r="B103" s="84" t="s">
        <v>374</v>
      </c>
      <c r="C103" s="85" t="s">
        <v>368</v>
      </c>
      <c r="D103" s="116">
        <f>МР!D98</f>
        <v>100</v>
      </c>
      <c r="E103" s="116">
        <f>МР!E98</f>
        <v>100</v>
      </c>
      <c r="F103" s="116">
        <f>МР!F98</f>
        <v>100</v>
      </c>
      <c r="G103" s="49">
        <f t="shared" si="2"/>
        <v>1</v>
      </c>
      <c r="H103" s="49">
        <f t="shared" si="3"/>
        <v>1</v>
      </c>
    </row>
    <row r="104" spans="1:8" ht="30.75" customHeight="1">
      <c r="A104" s="19"/>
      <c r="B104" s="84" t="s">
        <v>375</v>
      </c>
      <c r="C104" s="85" t="s">
        <v>369</v>
      </c>
      <c r="D104" s="116">
        <f>'МО г.Ртищево'!D69</f>
        <v>423</v>
      </c>
      <c r="E104" s="116">
        <f>'МО г.Ртищево'!E69</f>
        <v>0</v>
      </c>
      <c r="F104" s="116">
        <f>'МО г.Ртищево'!F69</f>
        <v>423</v>
      </c>
      <c r="G104" s="49">
        <f t="shared" si="2"/>
        <v>1</v>
      </c>
      <c r="H104" s="49" t="e">
        <f t="shared" si="3"/>
        <v>#DIV/0!</v>
      </c>
    </row>
    <row r="105" spans="1:8" ht="30.75" customHeight="1">
      <c r="A105" s="19"/>
      <c r="B105" s="84" t="s">
        <v>376</v>
      </c>
      <c r="C105" s="85" t="s">
        <v>370</v>
      </c>
      <c r="D105" s="116">
        <f>МР!D100+'МО г.Ртищево'!D70</f>
        <v>75</v>
      </c>
      <c r="E105" s="116">
        <f>МР!E100+'МО г.Ртищево'!E70</f>
        <v>100</v>
      </c>
      <c r="F105" s="116">
        <f>МР!F100+'МО г.Ртищево'!F70</f>
        <v>75</v>
      </c>
      <c r="G105" s="49">
        <f t="shared" si="2"/>
        <v>1</v>
      </c>
      <c r="H105" s="49">
        <f t="shared" si="3"/>
        <v>0.75</v>
      </c>
    </row>
    <row r="106" spans="1:8" ht="30.75" customHeight="1">
      <c r="A106" s="19"/>
      <c r="B106" s="63" t="s">
        <v>396</v>
      </c>
      <c r="C106" s="62" t="s">
        <v>10</v>
      </c>
      <c r="D106" s="116">
        <f>'МО г.Ртищево'!D67</f>
        <v>56</v>
      </c>
      <c r="E106" s="116">
        <f>'МО г.Ртищево'!E67</f>
        <v>56</v>
      </c>
      <c r="F106" s="116">
        <f>'МО г.Ртищево'!F67</f>
        <v>56</v>
      </c>
      <c r="G106" s="49">
        <f t="shared" si="2"/>
        <v>1</v>
      </c>
      <c r="H106" s="49">
        <f t="shared" si="3"/>
        <v>1</v>
      </c>
    </row>
    <row r="107" spans="1:8" ht="30.75" customHeight="1">
      <c r="A107" s="19"/>
      <c r="B107" s="63" t="s">
        <v>397</v>
      </c>
      <c r="C107" s="62" t="s">
        <v>13</v>
      </c>
      <c r="D107" s="116">
        <f>'Кр-звезда'!D48+Макарово!D49+Октябрьский!D47+Салтыковка!D48+Урусово!D47+'Ш-Голицыно'!D48</f>
        <v>1014.9000000000001</v>
      </c>
      <c r="E107" s="116">
        <f>'Кр-звезда'!E48+Макарово!E49+Октябрьский!E47+Салтыковка!E48+Урусово!E47+'Ш-Голицыно'!E48</f>
        <v>731.2</v>
      </c>
      <c r="F107" s="116">
        <f>'Кр-звезда'!F48+Макарово!F49+Октябрьский!F47+Салтыковка!F48+Урусово!F47+'Ш-Голицыно'!F48</f>
        <v>468</v>
      </c>
      <c r="G107" s="49">
        <f t="shared" si="2"/>
        <v>0.4611291752882057</v>
      </c>
      <c r="H107" s="49">
        <f t="shared" si="3"/>
        <v>0.6400437636761488</v>
      </c>
    </row>
    <row r="108" spans="1:8" ht="30.75" customHeight="1" hidden="1">
      <c r="A108" s="19"/>
      <c r="B108" s="63"/>
      <c r="C108" s="62"/>
      <c r="D108" s="116"/>
      <c r="E108" s="116"/>
      <c r="F108" s="116"/>
      <c r="G108" s="49"/>
      <c r="H108" s="49"/>
    </row>
    <row r="109" spans="1:8" ht="30.75" customHeight="1" hidden="1">
      <c r="A109" s="19"/>
      <c r="B109" s="63"/>
      <c r="C109" s="62"/>
      <c r="D109" s="64"/>
      <c r="E109" s="64"/>
      <c r="F109" s="64"/>
      <c r="G109" s="49"/>
      <c r="H109" s="49"/>
    </row>
    <row r="110" spans="1:8" ht="21.75" customHeight="1">
      <c r="A110" s="27" t="s">
        <v>160</v>
      </c>
      <c r="B110" s="28" t="s">
        <v>157</v>
      </c>
      <c r="C110" s="28"/>
      <c r="D110" s="57">
        <f>D111</f>
        <v>17.7</v>
      </c>
      <c r="E110" s="57">
        <f>E111</f>
        <v>14.6</v>
      </c>
      <c r="F110" s="57">
        <f>F111</f>
        <v>2.1</v>
      </c>
      <c r="G110" s="49">
        <f t="shared" si="2"/>
        <v>0.11864406779661017</v>
      </c>
      <c r="H110" s="49">
        <f t="shared" si="3"/>
        <v>0.14383561643835618</v>
      </c>
    </row>
    <row r="111" spans="1:8" ht="17.25" customHeight="1">
      <c r="A111" s="34" t="s">
        <v>150</v>
      </c>
      <c r="B111" s="35" t="s">
        <v>161</v>
      </c>
      <c r="C111" s="35"/>
      <c r="D111" s="56">
        <f>'Кр-звезда'!D50+Макарово!D51+Октябрьский!D49+Салтыковка!D50+Урусово!D49+'Ш-Голицыно'!D50</f>
        <v>17.7</v>
      </c>
      <c r="E111" s="56">
        <f>'Кр-звезда'!E50+Макарово!E51+Октябрьский!E49+Салтыковка!E50+Урусово!E49+'Ш-Голицыно'!E50</f>
        <v>14.6</v>
      </c>
      <c r="F111" s="56">
        <f>'Кр-звезда'!F50+Макарово!F51+Октябрьский!F49+Салтыковка!F50+Урусово!F49+'Ш-Голицыно'!F50</f>
        <v>2.1</v>
      </c>
      <c r="G111" s="49">
        <f t="shared" si="2"/>
        <v>0.11864406779661017</v>
      </c>
      <c r="H111" s="49">
        <f t="shared" si="3"/>
        <v>0.14383561643835618</v>
      </c>
    </row>
    <row r="112" spans="1:8" ht="18" customHeight="1">
      <c r="A112" s="24" t="s">
        <v>59</v>
      </c>
      <c r="B112" s="22" t="s">
        <v>60</v>
      </c>
      <c r="C112" s="22"/>
      <c r="D112" s="57">
        <f>D113+D116+D117+D119</f>
        <v>581411.7000000001</v>
      </c>
      <c r="E112" s="57">
        <f>E113+E116+E117+E119</f>
        <v>422134.7</v>
      </c>
      <c r="F112" s="57">
        <f>F113+F116+F117+F119</f>
        <v>462288.60000000003</v>
      </c>
      <c r="G112" s="49">
        <f t="shared" si="2"/>
        <v>0.7951140302130143</v>
      </c>
      <c r="H112" s="49">
        <f t="shared" si="3"/>
        <v>1.0951210596996646</v>
      </c>
    </row>
    <row r="113" spans="1:8" ht="12.75">
      <c r="A113" s="19" t="s">
        <v>61</v>
      </c>
      <c r="B113" s="1" t="s">
        <v>62</v>
      </c>
      <c r="C113" s="1"/>
      <c r="D113" s="56">
        <f>МР!D102</f>
        <v>257343.5</v>
      </c>
      <c r="E113" s="56">
        <f>МР!E102</f>
        <v>163242.7</v>
      </c>
      <c r="F113" s="56">
        <f>МР!F102</f>
        <v>183566.3</v>
      </c>
      <c r="G113" s="49">
        <f t="shared" si="2"/>
        <v>0.7133123626592472</v>
      </c>
      <c r="H113" s="49">
        <f t="shared" si="3"/>
        <v>1.1244992884827314</v>
      </c>
    </row>
    <row r="114" spans="1:8" ht="40.5" customHeight="1">
      <c r="A114" s="19"/>
      <c r="B114" s="1" t="s">
        <v>252</v>
      </c>
      <c r="C114" s="1"/>
      <c r="D114" s="56">
        <f>МР!D103</f>
        <v>35420</v>
      </c>
      <c r="E114" s="56">
        <f>МР!E103</f>
        <v>27436.6</v>
      </c>
      <c r="F114" s="56">
        <f>МР!F103</f>
        <v>24170.3</v>
      </c>
      <c r="G114" s="49">
        <f t="shared" si="2"/>
        <v>0.682391304347826</v>
      </c>
      <c r="H114" s="49">
        <f t="shared" si="3"/>
        <v>0.8809509924699125</v>
      </c>
    </row>
    <row r="115" spans="1:8" ht="46.5" customHeight="1">
      <c r="A115" s="19"/>
      <c r="B115" s="1" t="s">
        <v>384</v>
      </c>
      <c r="C115" s="1"/>
      <c r="D115" s="56">
        <f>МР!D104</f>
        <v>110624.4</v>
      </c>
      <c r="E115" s="56">
        <f>МР!E104</f>
        <v>50000</v>
      </c>
      <c r="F115" s="56">
        <f>МР!F104</f>
        <v>63187</v>
      </c>
      <c r="G115" s="49">
        <f t="shared" si="2"/>
        <v>0.5711850188565994</v>
      </c>
      <c r="H115" s="49">
        <f t="shared" si="3"/>
        <v>1.26374</v>
      </c>
    </row>
    <row r="116" spans="1:8" ht="12.75">
      <c r="A116" s="19" t="s">
        <v>63</v>
      </c>
      <c r="B116" s="1" t="s">
        <v>64</v>
      </c>
      <c r="C116" s="1"/>
      <c r="D116" s="56">
        <f>МР!D105+'МО г.Ртищево'!D72</f>
        <v>293269.80000000005</v>
      </c>
      <c r="E116" s="56">
        <f>МР!E105+'МО г.Ртищево'!E72</f>
        <v>232567.8</v>
      </c>
      <c r="F116" s="56">
        <f>МР!F105+'МО г.Ртищево'!F72</f>
        <v>252568.1</v>
      </c>
      <c r="G116" s="49">
        <f t="shared" si="2"/>
        <v>0.8612141447909057</v>
      </c>
      <c r="H116" s="49">
        <f t="shared" si="3"/>
        <v>1.0859977176548088</v>
      </c>
    </row>
    <row r="117" spans="1:8" ht="12.75">
      <c r="A117" s="19" t="s">
        <v>65</v>
      </c>
      <c r="B117" s="1" t="s">
        <v>126</v>
      </c>
      <c r="C117" s="1"/>
      <c r="D117" s="56">
        <f>'Кр-звезда'!D81+'Кр-звезда'!D53+Макарово!D54+Октябрьский!D52+Салтыковка!D53+Урусово!D52+'Ш-Голицыно'!D53+МР!D106</f>
        <v>6150.8</v>
      </c>
      <c r="E117" s="56">
        <f>'Кр-звезда'!E81+'Кр-звезда'!E53+Макарово!E54+Октябрьский!E52+Салтыковка!E53+Урусово!E52+'Ш-Голицыно'!E53+МР!E106</f>
        <v>6720.2</v>
      </c>
      <c r="F117" s="56">
        <f>'Кр-звезда'!F81+'Кр-звезда'!F53+Макарово!F54+Октябрьский!F52+Салтыковка!F53+Урусово!F52+'Ш-Голицыно'!F53+МР!F106</f>
        <v>5022.5</v>
      </c>
      <c r="G117" s="49">
        <f t="shared" si="2"/>
        <v>0.8165604474214736</v>
      </c>
      <c r="H117" s="49">
        <f t="shared" si="3"/>
        <v>0.7473735900717241</v>
      </c>
    </row>
    <row r="118" spans="1:8" ht="12.75">
      <c r="A118" s="19"/>
      <c r="B118" s="1" t="s">
        <v>51</v>
      </c>
      <c r="C118" s="1"/>
      <c r="D118" s="56">
        <f>МР!D107+'Кр-звезда'!D54+Макарово!D55+Октябрьский!D53+Салтыковка!D54+Урусово!D53+'Ш-Голицыно'!D54</f>
        <v>18</v>
      </c>
      <c r="E118" s="56">
        <f>МР!E107+'Кр-звезда'!E54+Макарово!E55+Октябрьский!E53+Салтыковка!E54+Урусово!E53+'Ш-Голицыно'!E54</f>
        <v>22</v>
      </c>
      <c r="F118" s="56">
        <f>МР!F107+'Кр-звезда'!F54+Макарово!F55+Октябрьский!F53+Салтыковка!F54+Урусово!F53+'Ш-Голицыно'!F54</f>
        <v>8.8</v>
      </c>
      <c r="G118" s="49">
        <f t="shared" si="2"/>
        <v>0.48888888888888893</v>
      </c>
      <c r="H118" s="49">
        <f t="shared" si="3"/>
        <v>0.4</v>
      </c>
    </row>
    <row r="119" spans="1:8" ht="12.75">
      <c r="A119" s="19" t="s">
        <v>67</v>
      </c>
      <c r="B119" s="1" t="s">
        <v>68</v>
      </c>
      <c r="C119" s="1"/>
      <c r="D119" s="56">
        <f>МР!D108</f>
        <v>24647.6</v>
      </c>
      <c r="E119" s="56">
        <f>МР!E108</f>
        <v>19604</v>
      </c>
      <c r="F119" s="56">
        <f>МР!F108</f>
        <v>21131.7</v>
      </c>
      <c r="G119" s="49">
        <f t="shared" si="2"/>
        <v>0.8573532514321882</v>
      </c>
      <c r="H119" s="49">
        <f t="shared" si="3"/>
        <v>1.077927973882881</v>
      </c>
    </row>
    <row r="120" spans="1:8" ht="12.75">
      <c r="A120" s="19"/>
      <c r="B120" s="1" t="s">
        <v>69</v>
      </c>
      <c r="C120" s="1"/>
      <c r="D120" s="56">
        <f>МР!D109</f>
        <v>535.1</v>
      </c>
      <c r="E120" s="56">
        <f>МР!E109</f>
        <v>425.8</v>
      </c>
      <c r="F120" s="56">
        <f>МР!F109</f>
        <v>414.1</v>
      </c>
      <c r="G120" s="49">
        <f t="shared" si="2"/>
        <v>0.7738740422350963</v>
      </c>
      <c r="H120" s="49">
        <f t="shared" si="3"/>
        <v>0.9725223109441052</v>
      </c>
    </row>
    <row r="121" spans="1:8" ht="12.75">
      <c r="A121" s="24" t="s">
        <v>70</v>
      </c>
      <c r="B121" s="22" t="s">
        <v>190</v>
      </c>
      <c r="C121" s="22"/>
      <c r="D121" s="57">
        <f>D122+D123</f>
        <v>74867.2</v>
      </c>
      <c r="E121" s="57">
        <f>E122+E123</f>
        <v>59334.2</v>
      </c>
      <c r="F121" s="57">
        <f>F122+F123</f>
        <v>64305.100000000006</v>
      </c>
      <c r="G121" s="49">
        <f t="shared" si="2"/>
        <v>0.8589221982390153</v>
      </c>
      <c r="H121" s="49">
        <f t="shared" si="3"/>
        <v>1.0837779897597002</v>
      </c>
    </row>
    <row r="122" spans="1:8" ht="12.75">
      <c r="A122" s="19" t="s">
        <v>71</v>
      </c>
      <c r="B122" s="1" t="s">
        <v>72</v>
      </c>
      <c r="C122" s="1"/>
      <c r="D122" s="56">
        <f>МР!D111</f>
        <v>70220.2</v>
      </c>
      <c r="E122" s="56">
        <f>МР!E111</f>
        <v>55672.2</v>
      </c>
      <c r="F122" s="56">
        <f>МР!F111</f>
        <v>60468.8</v>
      </c>
      <c r="G122" s="49">
        <f t="shared" si="2"/>
        <v>0.8611311275103176</v>
      </c>
      <c r="H122" s="49">
        <f t="shared" si="3"/>
        <v>1.0861579028671402</v>
      </c>
    </row>
    <row r="123" spans="1:8" ht="12.75">
      <c r="A123" s="19" t="s">
        <v>73</v>
      </c>
      <c r="B123" s="1" t="s">
        <v>127</v>
      </c>
      <c r="C123" s="1"/>
      <c r="D123" s="56">
        <f>МР!D112</f>
        <v>4647</v>
      </c>
      <c r="E123" s="56">
        <f>МР!E112</f>
        <v>3662</v>
      </c>
      <c r="F123" s="56">
        <f>МР!F112</f>
        <v>3836.3</v>
      </c>
      <c r="G123" s="49">
        <f t="shared" si="2"/>
        <v>0.825543361308371</v>
      </c>
      <c r="H123" s="49">
        <f t="shared" si="3"/>
        <v>1.0475969415619881</v>
      </c>
    </row>
    <row r="124" spans="1:8" ht="12.75" hidden="1">
      <c r="A124" s="19" t="s">
        <v>332</v>
      </c>
      <c r="B124" s="98" t="s">
        <v>333</v>
      </c>
      <c r="C124" s="98"/>
      <c r="D124" s="101">
        <f>D125+D126</f>
        <v>0</v>
      </c>
      <c r="E124" s="101">
        <f>E125+E126</f>
        <v>0</v>
      </c>
      <c r="F124" s="101">
        <f>F125+F126</f>
        <v>0</v>
      </c>
      <c r="G124" s="49" t="e">
        <f t="shared" si="2"/>
        <v>#DIV/0!</v>
      </c>
      <c r="H124" s="49" t="e">
        <f t="shared" si="3"/>
        <v>#DIV/0!</v>
      </c>
    </row>
    <row r="125" spans="1:8" ht="33.75" customHeight="1" hidden="1">
      <c r="A125" s="19"/>
      <c r="B125" s="63" t="s">
        <v>335</v>
      </c>
      <c r="C125" s="63"/>
      <c r="D125" s="56">
        <f>МР!D115</f>
        <v>0</v>
      </c>
      <c r="E125" s="56">
        <f>МР!E115</f>
        <v>0</v>
      </c>
      <c r="F125" s="56">
        <f>МР!F115</f>
        <v>0</v>
      </c>
      <c r="G125" s="49" t="e">
        <f t="shared" si="2"/>
        <v>#DIV/0!</v>
      </c>
      <c r="H125" s="49" t="e">
        <f t="shared" si="3"/>
        <v>#DIV/0!</v>
      </c>
    </row>
    <row r="126" spans="1:8" ht="38.25" hidden="1">
      <c r="A126" s="19"/>
      <c r="B126" s="63" t="s">
        <v>336</v>
      </c>
      <c r="C126" s="63"/>
      <c r="D126" s="56">
        <f>МР!D116</f>
        <v>0</v>
      </c>
      <c r="E126" s="56">
        <f>МР!E116</f>
        <v>0</v>
      </c>
      <c r="F126" s="56">
        <f>МР!F116</f>
        <v>0</v>
      </c>
      <c r="G126" s="49" t="e">
        <f aca="true" t="shared" si="4" ref="G126:G142">F126/D126</f>
        <v>#DIV/0!</v>
      </c>
      <c r="H126" s="49" t="e">
        <f aca="true" t="shared" si="5" ref="H126:H142">F126/E126</f>
        <v>#DIV/0!</v>
      </c>
    </row>
    <row r="127" spans="1:8" ht="16.5" customHeight="1">
      <c r="A127" s="24" t="s">
        <v>74</v>
      </c>
      <c r="B127" s="22" t="s">
        <v>75</v>
      </c>
      <c r="C127" s="22"/>
      <c r="D127" s="57">
        <f>D128+D129+D130+D131+D134+D132+D133</f>
        <v>16111.399999999998</v>
      </c>
      <c r="E127" s="57">
        <f>E128+E129+E130+E131+E134+E132+E133</f>
        <v>13430.199999999997</v>
      </c>
      <c r="F127" s="57">
        <f>F128+F129+F130+F131+F134+F132+F133</f>
        <v>12823.599999999999</v>
      </c>
      <c r="G127" s="49">
        <f t="shared" si="4"/>
        <v>0.7959333142991919</v>
      </c>
      <c r="H127" s="49">
        <f t="shared" si="5"/>
        <v>0.954833137257822</v>
      </c>
    </row>
    <row r="128" spans="1:8" ht="12.75">
      <c r="A128" s="19" t="s">
        <v>76</v>
      </c>
      <c r="B128" s="1" t="s">
        <v>77</v>
      </c>
      <c r="C128" s="1"/>
      <c r="D128" s="56">
        <f>МР!D118+'МО г.Ртищево'!D74+'Кр-звезда'!D56+Октябрьский!D55+Салтыковка!D56+Урусово!D55+'Ш-Голицыно'!D55</f>
        <v>1564.9</v>
      </c>
      <c r="E128" s="56">
        <f>МР!E118+'МО г.Ртищево'!E74+'Кр-звезда'!E56+Октябрьский!E55+Салтыковка!E56+Урусово!E55+'Ш-Голицыно'!E55</f>
        <v>1295.8</v>
      </c>
      <c r="F128" s="56">
        <f>МР!F118+'МО г.Ртищево'!F74+'Кр-звезда'!F56+Октябрьский!F55+Салтыковка!F56+Урусово!F55+'Ш-Голицыно'!F55</f>
        <v>1516.3999999999999</v>
      </c>
      <c r="G128" s="49">
        <f t="shared" si="4"/>
        <v>0.9690076043197647</v>
      </c>
      <c r="H128" s="49">
        <f t="shared" si="5"/>
        <v>1.1702423213458866</v>
      </c>
    </row>
    <row r="129" spans="1:8" ht="38.25">
      <c r="A129" s="19" t="s">
        <v>78</v>
      </c>
      <c r="B129" s="30" t="s">
        <v>238</v>
      </c>
      <c r="C129" s="30"/>
      <c r="D129" s="56">
        <f>МР!D119</f>
        <v>10857.4</v>
      </c>
      <c r="E129" s="56">
        <f>МР!E119</f>
        <v>9523.3</v>
      </c>
      <c r="F129" s="56">
        <f>МР!F119</f>
        <v>8641.3</v>
      </c>
      <c r="G129" s="49">
        <f t="shared" si="4"/>
        <v>0.795890360491462</v>
      </c>
      <c r="H129" s="49">
        <f t="shared" si="5"/>
        <v>0.9073850450999128</v>
      </c>
    </row>
    <row r="130" spans="1:8" ht="51">
      <c r="A130" s="19"/>
      <c r="B130" s="1" t="s">
        <v>240</v>
      </c>
      <c r="C130" s="1"/>
      <c r="D130" s="56">
        <f>МР!D120</f>
        <v>79</v>
      </c>
      <c r="E130" s="56">
        <f>МР!E120</f>
        <v>134.3</v>
      </c>
      <c r="F130" s="56">
        <f>МР!F120</f>
        <v>69.9</v>
      </c>
      <c r="G130" s="49">
        <f t="shared" si="4"/>
        <v>0.8848101265822785</v>
      </c>
      <c r="H130" s="49">
        <f t="shared" si="5"/>
        <v>0.5204765450483991</v>
      </c>
    </row>
    <row r="131" spans="1:8" ht="25.5">
      <c r="A131" s="19"/>
      <c r="B131" s="1" t="s">
        <v>242</v>
      </c>
      <c r="C131" s="1"/>
      <c r="D131" s="56">
        <f>МР!D121</f>
        <v>50</v>
      </c>
      <c r="E131" s="56">
        <f>МР!E121</f>
        <v>16.7</v>
      </c>
      <c r="F131" s="56">
        <f>МР!F121</f>
        <v>16.7</v>
      </c>
      <c r="G131" s="49">
        <f t="shared" si="4"/>
        <v>0.33399999999999996</v>
      </c>
      <c r="H131" s="49">
        <f t="shared" si="5"/>
        <v>1</v>
      </c>
    </row>
    <row r="132" spans="1:8" ht="15.75" customHeight="1">
      <c r="A132" s="19"/>
      <c r="B132" s="1" t="s">
        <v>5</v>
      </c>
      <c r="C132" s="1"/>
      <c r="D132" s="56">
        <f>МР!D122</f>
        <v>168.3</v>
      </c>
      <c r="E132" s="56">
        <f>МР!E122</f>
        <v>168.3</v>
      </c>
      <c r="F132" s="56">
        <f>МР!F122</f>
        <v>88.9</v>
      </c>
      <c r="G132" s="49">
        <f t="shared" si="4"/>
        <v>0.5282234105763518</v>
      </c>
      <c r="H132" s="49">
        <f t="shared" si="5"/>
        <v>0.5282234105763518</v>
      </c>
    </row>
    <row r="133" spans="1:8" ht="20.25" customHeight="1">
      <c r="A133" s="19"/>
      <c r="B133" s="1" t="s">
        <v>6</v>
      </c>
      <c r="C133" s="1"/>
      <c r="D133" s="56">
        <f>МР!D123</f>
        <v>312.9</v>
      </c>
      <c r="E133" s="56">
        <f>МР!E123</f>
        <v>312.9</v>
      </c>
      <c r="F133" s="56">
        <f>МР!F123</f>
        <v>168.5</v>
      </c>
      <c r="G133" s="49">
        <f t="shared" si="4"/>
        <v>0.5385107062959412</v>
      </c>
      <c r="H133" s="49">
        <f t="shared" si="5"/>
        <v>0.5385107062959412</v>
      </c>
    </row>
    <row r="134" spans="1:9" ht="38.25">
      <c r="A134" s="19" t="s">
        <v>79</v>
      </c>
      <c r="B134" s="1" t="s">
        <v>134</v>
      </c>
      <c r="C134" s="1"/>
      <c r="D134" s="56">
        <f>МР!D124</f>
        <v>3078.9</v>
      </c>
      <c r="E134" s="56">
        <f>МР!E124</f>
        <v>1978.9</v>
      </c>
      <c r="F134" s="56">
        <f>МР!F124</f>
        <v>2321.9</v>
      </c>
      <c r="G134" s="49">
        <f t="shared" si="4"/>
        <v>0.7541329695670532</v>
      </c>
      <c r="H134" s="49">
        <f t="shared" si="5"/>
        <v>1.1733286169083834</v>
      </c>
      <c r="I134" s="25"/>
    </row>
    <row r="135" spans="1:9" ht="21" customHeight="1">
      <c r="A135" s="27" t="s">
        <v>80</v>
      </c>
      <c r="B135" s="28" t="s">
        <v>163</v>
      </c>
      <c r="C135" s="28"/>
      <c r="D135" s="57">
        <f>D136+D137</f>
        <v>22018.6</v>
      </c>
      <c r="E135" s="57">
        <f>E136+E137</f>
        <v>16417.3</v>
      </c>
      <c r="F135" s="57">
        <f>F136+F137</f>
        <v>20390</v>
      </c>
      <c r="G135" s="49">
        <f t="shared" si="4"/>
        <v>0.9260352610974358</v>
      </c>
      <c r="H135" s="49">
        <f t="shared" si="5"/>
        <v>1.2419825428054552</v>
      </c>
      <c r="I135" s="25"/>
    </row>
    <row r="136" spans="1:9" ht="15.75" customHeight="1">
      <c r="A136" s="19" t="s">
        <v>81</v>
      </c>
      <c r="B136" s="1" t="s">
        <v>164</v>
      </c>
      <c r="C136" s="1"/>
      <c r="D136" s="56">
        <f>МР!D126+'МО г.Ртищево'!D76</f>
        <v>21124.6</v>
      </c>
      <c r="E136" s="56">
        <f>МР!E126+'МО г.Ртищево'!E76</f>
        <v>15633.3</v>
      </c>
      <c r="F136" s="56">
        <f>МР!F126+'МО г.Ртищево'!F76</f>
        <v>19611.1</v>
      </c>
      <c r="G136" s="49">
        <f t="shared" si="4"/>
        <v>0.9283536729689557</v>
      </c>
      <c r="H136" s="49">
        <f t="shared" si="5"/>
        <v>1.2544440393263099</v>
      </c>
      <c r="I136" s="25"/>
    </row>
    <row r="137" spans="1:9" ht="18.75" customHeight="1">
      <c r="A137" s="19" t="s">
        <v>165</v>
      </c>
      <c r="B137" s="1" t="s">
        <v>166</v>
      </c>
      <c r="C137" s="1"/>
      <c r="D137" s="56">
        <f>МР!D127+'МО г.Ртищево'!D77</f>
        <v>894</v>
      </c>
      <c r="E137" s="56">
        <f>МР!E127+'МО г.Ртищево'!E77</f>
        <v>784</v>
      </c>
      <c r="F137" s="56">
        <f>МР!F127+'МО г.Ртищево'!F77</f>
        <v>778.9</v>
      </c>
      <c r="G137" s="49">
        <f t="shared" si="4"/>
        <v>0.8712527964205816</v>
      </c>
      <c r="H137" s="49">
        <f t="shared" si="5"/>
        <v>0.9934948979591837</v>
      </c>
      <c r="I137" s="25"/>
    </row>
    <row r="138" spans="1:9" ht="21.75" customHeight="1">
      <c r="A138" s="27" t="s">
        <v>167</v>
      </c>
      <c r="B138" s="28" t="s">
        <v>168</v>
      </c>
      <c r="C138" s="28"/>
      <c r="D138" s="57">
        <f>D139</f>
        <v>384.6</v>
      </c>
      <c r="E138" s="57">
        <f>E139</f>
        <v>281.4</v>
      </c>
      <c r="F138" s="57">
        <f>F139</f>
        <v>362.6</v>
      </c>
      <c r="G138" s="49">
        <f t="shared" si="4"/>
        <v>0.9427977119084764</v>
      </c>
      <c r="H138" s="49">
        <f t="shared" si="5"/>
        <v>1.2885572139303485</v>
      </c>
      <c r="I138" s="25"/>
    </row>
    <row r="139" spans="1:9" ht="12.75">
      <c r="A139" s="19" t="s">
        <v>169</v>
      </c>
      <c r="B139" s="1" t="s">
        <v>170</v>
      </c>
      <c r="C139" s="1"/>
      <c r="D139" s="56">
        <f>МР!D130+'МО г.Ртищево'!D79</f>
        <v>384.6</v>
      </c>
      <c r="E139" s="56">
        <f>МР!E130+'МО г.Ртищево'!E79</f>
        <v>281.4</v>
      </c>
      <c r="F139" s="56">
        <f>МР!F130+'МО г.Ртищево'!F79</f>
        <v>362.6</v>
      </c>
      <c r="G139" s="49">
        <f t="shared" si="4"/>
        <v>0.9427977119084764</v>
      </c>
      <c r="H139" s="49">
        <f t="shared" si="5"/>
        <v>1.2885572139303485</v>
      </c>
      <c r="I139" s="25"/>
    </row>
    <row r="140" spans="1:9" ht="32.25" customHeight="1">
      <c r="A140" s="27" t="s">
        <v>171</v>
      </c>
      <c r="B140" s="28" t="s">
        <v>172</v>
      </c>
      <c r="C140" s="28"/>
      <c r="D140" s="57">
        <f>D141</f>
        <v>641</v>
      </c>
      <c r="E140" s="57">
        <f>E141</f>
        <v>491</v>
      </c>
      <c r="F140" s="57">
        <f>F141</f>
        <v>472.5</v>
      </c>
      <c r="G140" s="49">
        <f t="shared" si="4"/>
        <v>0.7371294851794071</v>
      </c>
      <c r="H140" s="49">
        <f t="shared" si="5"/>
        <v>0.9623217922606925</v>
      </c>
      <c r="I140" s="25"/>
    </row>
    <row r="141" spans="1:9" ht="15" customHeight="1">
      <c r="A141" s="19" t="s">
        <v>174</v>
      </c>
      <c r="B141" s="1" t="s">
        <v>173</v>
      </c>
      <c r="C141" s="1"/>
      <c r="D141" s="56">
        <f>МР!D132</f>
        <v>641</v>
      </c>
      <c r="E141" s="56">
        <f>МР!E132</f>
        <v>491</v>
      </c>
      <c r="F141" s="56">
        <f>МР!F132</f>
        <v>472.5</v>
      </c>
      <c r="G141" s="49">
        <f t="shared" si="4"/>
        <v>0.7371294851794071</v>
      </c>
      <c r="H141" s="49">
        <f t="shared" si="5"/>
        <v>0.9623217922606925</v>
      </c>
      <c r="I141" s="25"/>
    </row>
    <row r="142" spans="1:8" ht="22.5" customHeight="1">
      <c r="A142" s="19"/>
      <c r="B142" s="23" t="s">
        <v>83</v>
      </c>
      <c r="C142" s="23"/>
      <c r="D142" s="58">
        <f>D41+D110+D56+D58+D65+D82+D112+D121+D127+D135+D138+D140+D124</f>
        <v>917761.7000000001</v>
      </c>
      <c r="E142" s="58">
        <f>E41+E110+E56+E58+E65+E82+E112+E121+E127+E135+E138+E140+E124</f>
        <v>703889</v>
      </c>
      <c r="F142" s="58">
        <f>F41+F110+F56+F58+F65+F82+F112+F121+F127+F135+F138+F140+F124</f>
        <v>735119.2</v>
      </c>
      <c r="G142" s="49">
        <f t="shared" si="4"/>
        <v>0.8009913684565393</v>
      </c>
      <c r="H142" s="49">
        <f t="shared" si="5"/>
        <v>1.0443680750800197</v>
      </c>
    </row>
    <row r="143" spans="4:7" ht="12.75">
      <c r="D143" s="2"/>
      <c r="E143" s="2"/>
      <c r="F143" s="2"/>
      <c r="G143" s="50"/>
    </row>
    <row r="144" spans="4:7" ht="12.75">
      <c r="D144" s="2"/>
      <c r="E144" s="2"/>
      <c r="F144" s="2"/>
      <c r="G144" s="52"/>
    </row>
    <row r="145" spans="2:8" ht="15">
      <c r="B145" s="5" t="s">
        <v>108</v>
      </c>
      <c r="C145" s="5"/>
      <c r="D145" s="2"/>
      <c r="E145" s="2"/>
      <c r="F145" s="2">
        <f>H145</f>
        <v>22493.9</v>
      </c>
      <c r="G145" s="53"/>
      <c r="H145" s="51">
        <v>22493.9</v>
      </c>
    </row>
    <row r="146" spans="2:7" ht="15">
      <c r="B146" s="5"/>
      <c r="C146" s="5"/>
      <c r="D146" s="2"/>
      <c r="E146" s="2"/>
      <c r="F146" s="2"/>
      <c r="G146" s="53"/>
    </row>
    <row r="147" spans="2:7" ht="15">
      <c r="B147" s="5" t="s">
        <v>99</v>
      </c>
      <c r="C147" s="5"/>
      <c r="D147" s="2"/>
      <c r="E147" s="2"/>
      <c r="F147" s="2"/>
      <c r="G147" s="53"/>
    </row>
    <row r="148" spans="2:8" ht="15">
      <c r="B148" s="5" t="s">
        <v>100</v>
      </c>
      <c r="C148" s="5"/>
      <c r="D148" s="2"/>
      <c r="E148" s="2"/>
      <c r="F148" s="2">
        <v>8200</v>
      </c>
      <c r="G148" s="53"/>
      <c r="H148" s="108">
        <v>6000</v>
      </c>
    </row>
    <row r="149" spans="2:7" ht="15">
      <c r="B149" s="5"/>
      <c r="C149" s="5"/>
      <c r="D149" s="2"/>
      <c r="E149" s="2"/>
      <c r="F149" s="2"/>
      <c r="G149" s="53"/>
    </row>
    <row r="150" spans="2:7" ht="15">
      <c r="B150" s="5" t="s">
        <v>101</v>
      </c>
      <c r="C150" s="5"/>
      <c r="D150" s="2"/>
      <c r="E150" s="2"/>
      <c r="F150" s="2"/>
      <c r="G150" s="53"/>
    </row>
    <row r="151" spans="2:8" ht="15">
      <c r="B151" s="5" t="s">
        <v>102</v>
      </c>
      <c r="C151" s="5"/>
      <c r="D151" s="2"/>
      <c r="E151" s="2"/>
      <c r="F151" s="2"/>
      <c r="G151" s="53"/>
      <c r="H151" s="108"/>
    </row>
    <row r="152" spans="2:8" ht="15">
      <c r="B152" s="5"/>
      <c r="C152" s="5"/>
      <c r="D152" s="2"/>
      <c r="E152" s="2"/>
      <c r="F152" s="2"/>
      <c r="G152" s="53"/>
      <c r="H152" s="109"/>
    </row>
    <row r="153" spans="2:8" ht="15">
      <c r="B153" s="5" t="s">
        <v>103</v>
      </c>
      <c r="C153" s="5"/>
      <c r="D153" s="2"/>
      <c r="E153" s="2"/>
      <c r="F153" s="2"/>
      <c r="G153" s="53"/>
      <c r="H153" s="109"/>
    </row>
    <row r="154" spans="2:8" ht="15">
      <c r="B154" s="5" t="s">
        <v>104</v>
      </c>
      <c r="C154" s="5"/>
      <c r="D154" s="2"/>
      <c r="E154" s="2"/>
      <c r="F154" s="2">
        <v>16000</v>
      </c>
      <c r="G154" s="53"/>
      <c r="H154" s="108">
        <v>6000</v>
      </c>
    </row>
    <row r="155" spans="2:7" ht="15">
      <c r="B155" s="5"/>
      <c r="C155" s="5"/>
      <c r="D155" s="2"/>
      <c r="E155" s="2"/>
      <c r="F155" s="2"/>
      <c r="G155" s="53"/>
    </row>
    <row r="156" spans="2:7" ht="15">
      <c r="B156" s="5" t="s">
        <v>105</v>
      </c>
      <c r="C156" s="5"/>
      <c r="D156" s="2"/>
      <c r="E156" s="2"/>
      <c r="F156" s="2"/>
      <c r="G156" s="53"/>
    </row>
    <row r="157" spans="1:8" ht="15">
      <c r="A157" s="3"/>
      <c r="B157" s="5" t="s">
        <v>106</v>
      </c>
      <c r="C157" s="5"/>
      <c r="D157" s="2"/>
      <c r="E157" s="2"/>
      <c r="F157" s="2">
        <v>8000</v>
      </c>
      <c r="G157" s="53"/>
      <c r="H157" s="54">
        <v>7000</v>
      </c>
    </row>
    <row r="158" spans="1:7" ht="15">
      <c r="A158" s="3"/>
      <c r="B158" s="5"/>
      <c r="C158" s="5"/>
      <c r="D158" s="2"/>
      <c r="E158" s="2"/>
      <c r="F158" s="2"/>
      <c r="G158" s="53"/>
    </row>
    <row r="159" spans="1:7" ht="15">
      <c r="A159" s="3"/>
      <c r="B159" s="5"/>
      <c r="C159" s="5"/>
      <c r="D159" s="2"/>
      <c r="E159" s="2"/>
      <c r="F159" s="2"/>
      <c r="G159" s="53"/>
    </row>
    <row r="160" spans="1:8" ht="15">
      <c r="A160" s="3"/>
      <c r="B160" s="5" t="s">
        <v>107</v>
      </c>
      <c r="C160" s="5"/>
      <c r="D160" s="2"/>
      <c r="E160" s="2"/>
      <c r="F160" s="2">
        <f>H160</f>
        <v>69984.5</v>
      </c>
      <c r="G160" s="53"/>
      <c r="H160" s="59">
        <f>F36+H145+H148-F142-H154-H157</f>
        <v>69984.5</v>
      </c>
    </row>
    <row r="161" spans="1:7" ht="12.75">
      <c r="A161" s="3"/>
      <c r="D161" s="2"/>
      <c r="E161" s="2"/>
      <c r="F161" s="2"/>
      <c r="G161" s="53"/>
    </row>
    <row r="162" spans="1:7" ht="12.75">
      <c r="A162" s="3"/>
      <c r="D162" s="2"/>
      <c r="E162" s="2"/>
      <c r="F162" s="2"/>
      <c r="G162" s="53"/>
    </row>
    <row r="163" spans="1:7" ht="15">
      <c r="A163" s="3"/>
      <c r="B163" s="5" t="s">
        <v>109</v>
      </c>
      <c r="C163" s="5"/>
      <c r="D163" s="2"/>
      <c r="E163" s="2"/>
      <c r="F163" s="2"/>
      <c r="G163" s="53"/>
    </row>
    <row r="164" spans="1:7" ht="15">
      <c r="A164" s="3"/>
      <c r="B164" s="5" t="s">
        <v>110</v>
      </c>
      <c r="C164" s="5"/>
      <c r="D164" s="2"/>
      <c r="E164" s="2"/>
      <c r="F164" s="2"/>
      <c r="G164" s="53"/>
    </row>
    <row r="165" spans="1:7" ht="15">
      <c r="A165" s="3"/>
      <c r="B165" s="5" t="s">
        <v>323</v>
      </c>
      <c r="C165" s="5"/>
      <c r="D165" s="2"/>
      <c r="E165" s="2"/>
      <c r="F165" s="2"/>
      <c r="G165" s="53"/>
    </row>
    <row r="166" spans="1:7" ht="12.75">
      <c r="A166" s="3"/>
      <c r="D166" s="2"/>
      <c r="E166" s="2"/>
      <c r="F166" s="2"/>
      <c r="G166" s="53"/>
    </row>
    <row r="167" spans="1:7" ht="12.75">
      <c r="A167" s="3"/>
      <c r="D167" s="2"/>
      <c r="E167" s="2"/>
      <c r="F167" s="2"/>
      <c r="G167" s="53"/>
    </row>
    <row r="168" spans="1:7" ht="12.75">
      <c r="A168" s="3"/>
      <c r="D168" s="2"/>
      <c r="E168" s="2"/>
      <c r="F168" s="2"/>
      <c r="G168" s="53"/>
    </row>
    <row r="169" spans="1:7" ht="12.75">
      <c r="A169" s="3"/>
      <c r="D169" s="2"/>
      <c r="E169" s="2"/>
      <c r="F169" s="2"/>
      <c r="G169" s="53"/>
    </row>
    <row r="170" spans="1:7" ht="12.75">
      <c r="A170" s="3"/>
      <c r="D170" s="2"/>
      <c r="E170" s="2"/>
      <c r="F170" s="2"/>
      <c r="G170" s="53"/>
    </row>
    <row r="171" spans="1:7" ht="12.75">
      <c r="A171" s="3"/>
      <c r="D171" s="2"/>
      <c r="E171" s="2"/>
      <c r="F171" s="2"/>
      <c r="G171" s="53"/>
    </row>
    <row r="172" spans="1:7" ht="12.75">
      <c r="A172" s="3"/>
      <c r="D172" s="2"/>
      <c r="E172" s="2"/>
      <c r="F172" s="2"/>
      <c r="G172" s="53"/>
    </row>
    <row r="173" spans="1:7" ht="12.75">
      <c r="A173" s="3"/>
      <c r="D173" s="2"/>
      <c r="E173" s="2"/>
      <c r="F173" s="2"/>
      <c r="G173" s="53"/>
    </row>
    <row r="174" spans="1:7" ht="12.75">
      <c r="A174" s="3"/>
      <c r="D174" s="2"/>
      <c r="E174" s="2"/>
      <c r="F174" s="2"/>
      <c r="G174" s="53"/>
    </row>
    <row r="175" spans="1:7" ht="12.75">
      <c r="A175" s="3"/>
      <c r="D175" s="2"/>
      <c r="E175" s="2"/>
      <c r="F175" s="2"/>
      <c r="G175" s="53"/>
    </row>
    <row r="176" spans="1:7" ht="12.75">
      <c r="A176" s="3"/>
      <c r="D176" s="2"/>
      <c r="E176" s="2"/>
      <c r="F176" s="2"/>
      <c r="G176" s="53"/>
    </row>
    <row r="177" spans="1:7" ht="12.75">
      <c r="A177" s="3"/>
      <c r="D177" s="2"/>
      <c r="E177" s="2"/>
      <c r="F177" s="2"/>
      <c r="G177" s="53"/>
    </row>
    <row r="178" spans="1:7" ht="12.75">
      <c r="A178" s="3"/>
      <c r="D178" s="2"/>
      <c r="E178" s="2"/>
      <c r="F178" s="2"/>
      <c r="G178" s="53"/>
    </row>
    <row r="179" spans="1:7" ht="12.75">
      <c r="A179" s="3"/>
      <c r="D179" s="2"/>
      <c r="E179" s="2"/>
      <c r="F179" s="2"/>
      <c r="G179" s="53"/>
    </row>
    <row r="180" spans="1:7" ht="12.75">
      <c r="A180" s="3"/>
      <c r="D180" s="2"/>
      <c r="E180" s="2"/>
      <c r="F180" s="2"/>
      <c r="G180" s="53"/>
    </row>
    <row r="181" spans="1:7" ht="12.75">
      <c r="A181" s="3"/>
      <c r="D181" s="2"/>
      <c r="E181" s="2"/>
      <c r="F181" s="2"/>
      <c r="G181" s="53"/>
    </row>
    <row r="182" spans="1:7" ht="12.75">
      <c r="A182" s="3"/>
      <c r="D182" s="2"/>
      <c r="E182" s="2"/>
      <c r="F182" s="2"/>
      <c r="G182" s="53"/>
    </row>
    <row r="183" spans="1:7" ht="12.75">
      <c r="A183" s="3"/>
      <c r="D183" s="2"/>
      <c r="E183" s="2"/>
      <c r="F183" s="2"/>
      <c r="G183" s="53"/>
    </row>
    <row r="184" spans="1:7" ht="12.75">
      <c r="A184" s="3"/>
      <c r="D184" s="2"/>
      <c r="E184" s="2"/>
      <c r="F184" s="2"/>
      <c r="G184" s="53"/>
    </row>
    <row r="185" spans="1:7" ht="12.75">
      <c r="A185" s="3"/>
      <c r="D185" s="2"/>
      <c r="E185" s="2"/>
      <c r="F185" s="2"/>
      <c r="G185" s="53"/>
    </row>
    <row r="186" spans="1:7" ht="12.75">
      <c r="A186" s="3"/>
      <c r="D186" s="2"/>
      <c r="E186" s="2"/>
      <c r="F186" s="2"/>
      <c r="G186" s="53"/>
    </row>
    <row r="187" spans="1:7" ht="12.75">
      <c r="A187" s="3"/>
      <c r="D187" s="2"/>
      <c r="E187" s="2"/>
      <c r="F187" s="2"/>
      <c r="G187" s="53"/>
    </row>
    <row r="188" spans="1:7" ht="12.75">
      <c r="A188" s="3"/>
      <c r="D188" s="2"/>
      <c r="E188" s="2"/>
      <c r="F188" s="2"/>
      <c r="G188" s="53"/>
    </row>
    <row r="189" spans="1:7" ht="12.75">
      <c r="A189" s="3"/>
      <c r="D189" s="2"/>
      <c r="E189" s="2"/>
      <c r="F189" s="2"/>
      <c r="G189" s="53"/>
    </row>
    <row r="190" spans="1:7" ht="12.75">
      <c r="A190" s="3"/>
      <c r="D190" s="2"/>
      <c r="E190" s="2"/>
      <c r="F190" s="2"/>
      <c r="G190" s="53"/>
    </row>
    <row r="191" spans="1:7" ht="12.75">
      <c r="A191" s="3"/>
      <c r="D191" s="2"/>
      <c r="E191" s="2"/>
      <c r="F191" s="2"/>
      <c r="G191" s="53"/>
    </row>
    <row r="192" spans="1:7" ht="12.75">
      <c r="A192" s="3"/>
      <c r="D192" s="2"/>
      <c r="E192" s="2"/>
      <c r="F192" s="2"/>
      <c r="G192" s="53"/>
    </row>
    <row r="193" spans="1:7" ht="12.75">
      <c r="A193" s="3"/>
      <c r="D193" s="2"/>
      <c r="E193" s="2"/>
      <c r="F193" s="2"/>
      <c r="G193" s="53"/>
    </row>
    <row r="194" spans="1:7" ht="12.75">
      <c r="A194" s="3"/>
      <c r="D194" s="2"/>
      <c r="E194" s="2"/>
      <c r="F194" s="2"/>
      <c r="G194" s="53"/>
    </row>
    <row r="195" spans="1:7" ht="12.75">
      <c r="A195" s="3"/>
      <c r="D195" s="2"/>
      <c r="E195" s="2"/>
      <c r="F195" s="2"/>
      <c r="G195" s="53"/>
    </row>
    <row r="196" spans="1:7" ht="12.75">
      <c r="A196" s="3"/>
      <c r="D196" s="2"/>
      <c r="E196" s="2"/>
      <c r="F196" s="2"/>
      <c r="G196" s="53"/>
    </row>
    <row r="197" spans="1:7" ht="12.75">
      <c r="A197" s="3"/>
      <c r="D197" s="2"/>
      <c r="E197" s="2"/>
      <c r="F197" s="2"/>
      <c r="G197" s="53"/>
    </row>
    <row r="198" spans="1:7" ht="12.75">
      <c r="A198" s="3"/>
      <c r="D198" s="2"/>
      <c r="E198" s="2"/>
      <c r="F198" s="2"/>
      <c r="G198" s="53"/>
    </row>
    <row r="199" spans="1:7" ht="12.75">
      <c r="A199" s="3"/>
      <c r="D199" s="2"/>
      <c r="E199" s="2"/>
      <c r="F199" s="2"/>
      <c r="G199" s="53"/>
    </row>
    <row r="200" spans="1:7" ht="12.75">
      <c r="A200" s="3"/>
      <c r="D200" s="2"/>
      <c r="E200" s="2"/>
      <c r="F200" s="2"/>
      <c r="G200" s="53"/>
    </row>
    <row r="201" spans="1:7" ht="12.75">
      <c r="A201" s="3"/>
      <c r="D201" s="2"/>
      <c r="E201" s="2"/>
      <c r="F201" s="2"/>
      <c r="G201" s="53"/>
    </row>
    <row r="202" spans="1:7" ht="12.75">
      <c r="A202" s="3"/>
      <c r="D202" s="2"/>
      <c r="E202" s="2"/>
      <c r="F202" s="2"/>
      <c r="G202" s="53"/>
    </row>
    <row r="203" spans="1:7" ht="12.75">
      <c r="A203" s="3"/>
      <c r="D203" s="2"/>
      <c r="E203" s="2"/>
      <c r="F203" s="2"/>
      <c r="G203" s="53"/>
    </row>
    <row r="204" spans="1:7" ht="12.75">
      <c r="A204" s="3"/>
      <c r="D204" s="2"/>
      <c r="E204" s="2"/>
      <c r="F204" s="2"/>
      <c r="G204" s="53"/>
    </row>
    <row r="205" spans="1:7" ht="12.75">
      <c r="A205" s="3"/>
      <c r="D205" s="2"/>
      <c r="E205" s="2"/>
      <c r="F205" s="2"/>
      <c r="G205" s="53"/>
    </row>
    <row r="206" spans="1:7" ht="12.75">
      <c r="A206" s="3"/>
      <c r="D206" s="2"/>
      <c r="E206" s="2"/>
      <c r="F206" s="2"/>
      <c r="G206" s="53"/>
    </row>
    <row r="207" spans="1:7" ht="12.75">
      <c r="A207" s="3"/>
      <c r="D207" s="2"/>
      <c r="E207" s="2"/>
      <c r="F207" s="2"/>
      <c r="G207" s="53"/>
    </row>
    <row r="208" spans="1:7" ht="12.75">
      <c r="A208" s="3"/>
      <c r="D208" s="2"/>
      <c r="E208" s="2"/>
      <c r="F208" s="2"/>
      <c r="G208" s="53"/>
    </row>
    <row r="209" spans="1:7" ht="12.75">
      <c r="A209" s="3"/>
      <c r="D209" s="2"/>
      <c r="E209" s="2"/>
      <c r="F209" s="2"/>
      <c r="G209" s="53"/>
    </row>
    <row r="210" spans="1:7" ht="12.75">
      <c r="A210" s="3"/>
      <c r="D210" s="2"/>
      <c r="E210" s="2"/>
      <c r="F210" s="2"/>
      <c r="G210" s="53"/>
    </row>
    <row r="211" spans="1:7" ht="12.75">
      <c r="A211" s="3"/>
      <c r="D211" s="2"/>
      <c r="E211" s="2"/>
      <c r="F211" s="2"/>
      <c r="G211" s="53"/>
    </row>
    <row r="212" spans="1:7" ht="12.75">
      <c r="A212" s="3"/>
      <c r="D212" s="2"/>
      <c r="E212" s="2"/>
      <c r="F212" s="2"/>
      <c r="G212" s="53"/>
    </row>
    <row r="213" spans="1:7" ht="12.75">
      <c r="A213" s="3"/>
      <c r="D213" s="2"/>
      <c r="E213" s="2"/>
      <c r="F213" s="2"/>
      <c r="G213" s="53"/>
    </row>
    <row r="214" spans="1:7" ht="12.75">
      <c r="A214" s="3"/>
      <c r="D214" s="2"/>
      <c r="E214" s="2"/>
      <c r="F214" s="2"/>
      <c r="G214" s="53"/>
    </row>
    <row r="215" spans="1:7" ht="12.75">
      <c r="A215" s="3"/>
      <c r="D215" s="2"/>
      <c r="E215" s="2"/>
      <c r="F215" s="2"/>
      <c r="G215" s="53"/>
    </row>
    <row r="216" spans="1:7" ht="12.75">
      <c r="A216" s="3"/>
      <c r="D216" s="2"/>
      <c r="E216" s="2"/>
      <c r="F216" s="2"/>
      <c r="G216" s="53"/>
    </row>
    <row r="217" spans="1:7" ht="12.75">
      <c r="A217" s="3"/>
      <c r="D217" s="2"/>
      <c r="E217" s="2"/>
      <c r="F217" s="2"/>
      <c r="G217" s="53"/>
    </row>
    <row r="218" spans="1:7" ht="12.75">
      <c r="A218" s="3"/>
      <c r="D218" s="2"/>
      <c r="E218" s="2"/>
      <c r="F218" s="2"/>
      <c r="G218" s="53"/>
    </row>
    <row r="219" spans="1:7" ht="12.75">
      <c r="A219" s="3"/>
      <c r="D219" s="2"/>
      <c r="E219" s="2"/>
      <c r="F219" s="2"/>
      <c r="G219" s="53"/>
    </row>
    <row r="220" spans="1:7" ht="12.75">
      <c r="A220" s="3"/>
      <c r="D220" s="2"/>
      <c r="E220" s="2"/>
      <c r="F220" s="2"/>
      <c r="G220" s="53"/>
    </row>
    <row r="221" spans="1:7" ht="12.75">
      <c r="A221" s="3"/>
      <c r="D221" s="2"/>
      <c r="E221" s="2"/>
      <c r="F221" s="2"/>
      <c r="G221" s="53"/>
    </row>
    <row r="222" spans="1:7" ht="12.75">
      <c r="A222" s="3"/>
      <c r="D222" s="2"/>
      <c r="E222" s="2"/>
      <c r="F222" s="2"/>
      <c r="G222" s="53"/>
    </row>
    <row r="223" spans="1:7" ht="12.75">
      <c r="A223" s="3"/>
      <c r="D223" s="2"/>
      <c r="E223" s="2"/>
      <c r="F223" s="2"/>
      <c r="G223" s="53"/>
    </row>
    <row r="224" spans="1:7" ht="12.75">
      <c r="A224" s="3"/>
      <c r="D224" s="2"/>
      <c r="E224" s="2"/>
      <c r="F224" s="2"/>
      <c r="G224" s="53"/>
    </row>
    <row r="225" spans="1:7" ht="12.75">
      <c r="A225" s="3"/>
      <c r="D225" s="2"/>
      <c r="E225" s="2"/>
      <c r="F225" s="2"/>
      <c r="G225" s="53"/>
    </row>
    <row r="226" spans="1:7" ht="12.75">
      <c r="A226" s="3"/>
      <c r="D226" s="2"/>
      <c r="E226" s="2"/>
      <c r="F226" s="2"/>
      <c r="G226" s="53"/>
    </row>
    <row r="227" spans="1:7" ht="12.75">
      <c r="A227" s="3"/>
      <c r="D227" s="2"/>
      <c r="E227" s="2"/>
      <c r="F227" s="2"/>
      <c r="G227" s="53"/>
    </row>
    <row r="228" spans="1:7" ht="12.75">
      <c r="A228" s="3"/>
      <c r="D228" s="2"/>
      <c r="E228" s="2"/>
      <c r="F228" s="2"/>
      <c r="G228" s="53"/>
    </row>
    <row r="229" spans="1:7" ht="12.75">
      <c r="A229" s="3"/>
      <c r="D229" s="2"/>
      <c r="E229" s="2"/>
      <c r="F229" s="2"/>
      <c r="G229" s="53"/>
    </row>
    <row r="230" spans="1:7" ht="12.75">
      <c r="A230" s="3"/>
      <c r="D230" s="2"/>
      <c r="E230" s="2"/>
      <c r="F230" s="2"/>
      <c r="G230" s="53"/>
    </row>
    <row r="231" spans="1:7" ht="12.75">
      <c r="A231" s="3"/>
      <c r="D231" s="2"/>
      <c r="E231" s="2"/>
      <c r="F231" s="2"/>
      <c r="G231" s="53"/>
    </row>
    <row r="232" spans="1:7" ht="12.75">
      <c r="A232" s="3"/>
      <c r="D232" s="2"/>
      <c r="E232" s="2"/>
      <c r="F232" s="2"/>
      <c r="G232" s="53"/>
    </row>
    <row r="233" spans="1:7" ht="12.75">
      <c r="A233" s="3"/>
      <c r="D233" s="2"/>
      <c r="E233" s="2"/>
      <c r="F233" s="2"/>
      <c r="G233" s="53"/>
    </row>
    <row r="234" spans="1:7" ht="12.75">
      <c r="A234" s="3"/>
      <c r="D234" s="2"/>
      <c r="E234" s="2"/>
      <c r="F234" s="2"/>
      <c r="G234" s="53"/>
    </row>
    <row r="235" spans="1:7" ht="12.75">
      <c r="A235" s="3"/>
      <c r="D235" s="2"/>
      <c r="E235" s="2"/>
      <c r="F235" s="2"/>
      <c r="G235" s="53"/>
    </row>
    <row r="236" spans="1:7" ht="12.75">
      <c r="A236" s="3"/>
      <c r="D236" s="2"/>
      <c r="E236" s="2"/>
      <c r="F236" s="2"/>
      <c r="G236" s="53"/>
    </row>
    <row r="237" spans="1:7" ht="12.75">
      <c r="A237" s="3"/>
      <c r="D237" s="2"/>
      <c r="E237" s="2"/>
      <c r="F237" s="2"/>
      <c r="G237" s="53"/>
    </row>
    <row r="238" spans="1:7" ht="12.75">
      <c r="A238" s="3"/>
      <c r="D238" s="2"/>
      <c r="E238" s="2"/>
      <c r="F238" s="2"/>
      <c r="G238" s="53"/>
    </row>
    <row r="239" spans="1:7" ht="12.75">
      <c r="A239" s="3"/>
      <c r="D239" s="2"/>
      <c r="E239" s="2"/>
      <c r="F239" s="2"/>
      <c r="G239" s="53"/>
    </row>
    <row r="240" spans="1:7" ht="12.75">
      <c r="A240" s="3"/>
      <c r="D240" s="2"/>
      <c r="E240" s="2"/>
      <c r="F240" s="2"/>
      <c r="G240" s="53"/>
    </row>
    <row r="241" spans="1:7" ht="12.75">
      <c r="A241" s="3"/>
      <c r="D241" s="2"/>
      <c r="E241" s="2"/>
      <c r="F241" s="2"/>
      <c r="G241" s="53"/>
    </row>
    <row r="242" spans="1:7" ht="12.75">
      <c r="A242" s="3"/>
      <c r="D242" s="2"/>
      <c r="E242" s="2"/>
      <c r="F242" s="2"/>
      <c r="G242" s="53"/>
    </row>
    <row r="243" spans="1:7" ht="12.75">
      <c r="A243" s="3"/>
      <c r="D243" s="2"/>
      <c r="E243" s="2"/>
      <c r="F243" s="2"/>
      <c r="G243" s="53"/>
    </row>
    <row r="244" spans="1:7" ht="12.75">
      <c r="A244" s="3"/>
      <c r="D244" s="2"/>
      <c r="E244" s="2"/>
      <c r="F244" s="2"/>
      <c r="G244" s="53"/>
    </row>
    <row r="245" spans="1:7" ht="12.75">
      <c r="A245" s="3"/>
      <c r="D245" s="2"/>
      <c r="E245" s="2"/>
      <c r="F245" s="2"/>
      <c r="G245" s="53"/>
    </row>
    <row r="246" spans="1:7" ht="12.75">
      <c r="A246" s="3"/>
      <c r="D246" s="2"/>
      <c r="E246" s="2"/>
      <c r="F246" s="2"/>
      <c r="G246" s="53"/>
    </row>
    <row r="247" spans="1:7" ht="12.75">
      <c r="A247" s="3"/>
      <c r="D247" s="2"/>
      <c r="E247" s="2"/>
      <c r="F247" s="2"/>
      <c r="G247" s="53"/>
    </row>
    <row r="248" spans="1:7" ht="12.75">
      <c r="A248" s="3"/>
      <c r="D248" s="2"/>
      <c r="E248" s="2"/>
      <c r="F248" s="2"/>
      <c r="G248" s="53"/>
    </row>
    <row r="249" spans="1:7" ht="12.75">
      <c r="A249" s="3"/>
      <c r="D249" s="2"/>
      <c r="E249" s="2"/>
      <c r="F249" s="2"/>
      <c r="G249" s="53"/>
    </row>
    <row r="250" spans="1:7" ht="12.75">
      <c r="A250" s="3"/>
      <c r="D250" s="2"/>
      <c r="E250" s="2"/>
      <c r="F250" s="2"/>
      <c r="G250" s="53"/>
    </row>
    <row r="251" spans="1:7" ht="12.75">
      <c r="A251" s="3"/>
      <c r="D251" s="2"/>
      <c r="E251" s="2"/>
      <c r="F251" s="2"/>
      <c r="G251" s="53"/>
    </row>
    <row r="252" spans="1:7" ht="12.75">
      <c r="A252" s="3"/>
      <c r="D252" s="2"/>
      <c r="E252" s="2"/>
      <c r="F252" s="2"/>
      <c r="G252" s="53"/>
    </row>
    <row r="253" spans="1:7" ht="12.75">
      <c r="A253" s="3"/>
      <c r="D253" s="2"/>
      <c r="E253" s="2"/>
      <c r="F253" s="2"/>
      <c r="G253" s="53"/>
    </row>
    <row r="254" spans="1:7" ht="12.75">
      <c r="A254" s="3"/>
      <c r="D254" s="2"/>
      <c r="E254" s="2"/>
      <c r="F254" s="2"/>
      <c r="G254" s="53"/>
    </row>
    <row r="255" spans="1:7" ht="12.75">
      <c r="A255" s="3"/>
      <c r="D255" s="2"/>
      <c r="E255" s="2"/>
      <c r="F255" s="2"/>
      <c r="G255" s="53"/>
    </row>
    <row r="256" spans="1:7" ht="12.75">
      <c r="A256" s="3"/>
      <c r="D256" s="2"/>
      <c r="E256" s="2"/>
      <c r="F256" s="2"/>
      <c r="G256" s="53"/>
    </row>
    <row r="257" spans="1:7" ht="12.75">
      <c r="A257" s="3"/>
      <c r="D257" s="2"/>
      <c r="E257" s="2"/>
      <c r="F257" s="2"/>
      <c r="G257" s="53"/>
    </row>
    <row r="258" spans="1:7" ht="12.75">
      <c r="A258" s="3"/>
      <c r="D258" s="2"/>
      <c r="E258" s="2"/>
      <c r="F258" s="2"/>
      <c r="G258" s="53"/>
    </row>
    <row r="259" spans="1:7" ht="12.75">
      <c r="A259" s="3"/>
      <c r="D259" s="2"/>
      <c r="E259" s="2"/>
      <c r="F259" s="2"/>
      <c r="G259" s="53"/>
    </row>
    <row r="260" spans="1:7" ht="12.75">
      <c r="A260" s="3"/>
      <c r="D260" s="2"/>
      <c r="E260" s="2"/>
      <c r="F260" s="2"/>
      <c r="G260" s="53"/>
    </row>
    <row r="261" spans="1:7" ht="12.75">
      <c r="A261" s="3"/>
      <c r="D261" s="2"/>
      <c r="E261" s="2"/>
      <c r="F261" s="2"/>
      <c r="G261" s="53"/>
    </row>
    <row r="262" spans="1:7" ht="12.75">
      <c r="A262" s="3"/>
      <c r="D262" s="2"/>
      <c r="E262" s="2"/>
      <c r="F262" s="2"/>
      <c r="G262" s="53"/>
    </row>
    <row r="263" spans="1:7" ht="12.75">
      <c r="A263" s="3"/>
      <c r="D263" s="2"/>
      <c r="E263" s="2"/>
      <c r="F263" s="2"/>
      <c r="G263" s="53"/>
    </row>
    <row r="264" spans="1:7" ht="12.75">
      <c r="A264" s="3"/>
      <c r="D264" s="2"/>
      <c r="E264" s="2"/>
      <c r="F264" s="2"/>
      <c r="G264" s="53"/>
    </row>
    <row r="265" spans="1:7" ht="12.75">
      <c r="A265" s="3"/>
      <c r="D265" s="2"/>
      <c r="E265" s="2"/>
      <c r="F265" s="2"/>
      <c r="G265" s="53"/>
    </row>
    <row r="266" spans="1:7" ht="12.75">
      <c r="A266" s="3"/>
      <c r="D266" s="2"/>
      <c r="E266" s="2"/>
      <c r="F266" s="2"/>
      <c r="G266" s="53"/>
    </row>
    <row r="267" spans="1:7" ht="12.75">
      <c r="A267" s="3"/>
      <c r="D267" s="2"/>
      <c r="E267" s="2"/>
      <c r="F267" s="2"/>
      <c r="G267" s="53"/>
    </row>
    <row r="268" spans="1:7" ht="12.75">
      <c r="A268" s="3"/>
      <c r="D268" s="2"/>
      <c r="E268" s="2"/>
      <c r="F268" s="2"/>
      <c r="G268" s="53"/>
    </row>
    <row r="269" spans="1:7" ht="12.75">
      <c r="A269" s="3"/>
      <c r="D269" s="2"/>
      <c r="E269" s="2"/>
      <c r="F269" s="2"/>
      <c r="G269" s="53"/>
    </row>
    <row r="270" spans="1:7" ht="12.75">
      <c r="A270" s="3"/>
      <c r="D270" s="2"/>
      <c r="E270" s="2"/>
      <c r="F270" s="2"/>
      <c r="G270" s="53"/>
    </row>
    <row r="271" spans="1:7" ht="12.75">
      <c r="A271" s="3"/>
      <c r="D271" s="2"/>
      <c r="E271" s="2"/>
      <c r="F271" s="2"/>
      <c r="G271" s="53"/>
    </row>
    <row r="272" spans="1:7" ht="12.75">
      <c r="A272" s="3"/>
      <c r="D272" s="2"/>
      <c r="E272" s="2"/>
      <c r="F272" s="2"/>
      <c r="G272" s="53"/>
    </row>
    <row r="273" spans="1:7" ht="12.75">
      <c r="A273" s="3"/>
      <c r="D273" s="2"/>
      <c r="E273" s="2"/>
      <c r="F273" s="2"/>
      <c r="G273" s="53"/>
    </row>
    <row r="274" spans="1:7" ht="12.75">
      <c r="A274" s="3"/>
      <c r="D274" s="2"/>
      <c r="E274" s="2"/>
      <c r="F274" s="2"/>
      <c r="G274" s="53"/>
    </row>
    <row r="275" spans="1:7" ht="12.75">
      <c r="A275" s="3"/>
      <c r="D275" s="2"/>
      <c r="E275" s="2"/>
      <c r="F275" s="2"/>
      <c r="G275" s="53"/>
    </row>
    <row r="276" spans="1:7" ht="12.75">
      <c r="A276" s="3"/>
      <c r="D276" s="2"/>
      <c r="E276" s="2"/>
      <c r="F276" s="2"/>
      <c r="G276" s="53"/>
    </row>
    <row r="277" spans="1:7" ht="12.75">
      <c r="A277" s="3"/>
      <c r="D277" s="2"/>
      <c r="E277" s="2"/>
      <c r="F277" s="2"/>
      <c r="G277" s="53"/>
    </row>
    <row r="278" spans="1:7" ht="12.75">
      <c r="A278" s="3"/>
      <c r="D278" s="2"/>
      <c r="E278" s="2"/>
      <c r="F278" s="2"/>
      <c r="G278" s="53"/>
    </row>
    <row r="279" spans="1:7" ht="12.75">
      <c r="A279" s="3"/>
      <c r="D279" s="2"/>
      <c r="E279" s="2"/>
      <c r="F279" s="2"/>
      <c r="G279" s="53"/>
    </row>
    <row r="280" spans="1:7" ht="12.75">
      <c r="A280" s="3"/>
      <c r="D280" s="2"/>
      <c r="E280" s="2"/>
      <c r="F280" s="2"/>
      <c r="G280" s="53"/>
    </row>
    <row r="281" spans="1:7" ht="12.75">
      <c r="A281" s="3"/>
      <c r="D281" s="2"/>
      <c r="E281" s="2"/>
      <c r="F281" s="2"/>
      <c r="G281" s="53"/>
    </row>
    <row r="282" spans="1:7" ht="12.75">
      <c r="A282" s="3"/>
      <c r="D282" s="2"/>
      <c r="E282" s="2"/>
      <c r="F282" s="2"/>
      <c r="G282" s="53"/>
    </row>
    <row r="283" spans="1:7" ht="12.75">
      <c r="A283" s="3"/>
      <c r="D283" s="2"/>
      <c r="E283" s="2"/>
      <c r="F283" s="2"/>
      <c r="G283" s="53"/>
    </row>
    <row r="284" spans="1:7" ht="12.75">
      <c r="A284" s="3"/>
      <c r="D284" s="2"/>
      <c r="E284" s="2"/>
      <c r="F284" s="2"/>
      <c r="G284" s="53"/>
    </row>
    <row r="285" spans="1:7" ht="12.75">
      <c r="A285" s="3"/>
      <c r="D285" s="2"/>
      <c r="E285" s="2"/>
      <c r="F285" s="2"/>
      <c r="G285" s="53"/>
    </row>
    <row r="286" spans="1:7" ht="12.75">
      <c r="A286" s="3"/>
      <c r="D286" s="2"/>
      <c r="E286" s="2"/>
      <c r="F286" s="2"/>
      <c r="G286" s="53"/>
    </row>
    <row r="287" spans="1:7" ht="12.75">
      <c r="A287" s="3"/>
      <c r="D287" s="2"/>
      <c r="E287" s="2"/>
      <c r="F287" s="2"/>
      <c r="G287" s="53"/>
    </row>
    <row r="288" spans="1:7" ht="12.75">
      <c r="A288" s="3"/>
      <c r="D288" s="2"/>
      <c r="E288" s="2"/>
      <c r="F288" s="2"/>
      <c r="G288" s="53"/>
    </row>
    <row r="289" spans="1:7" ht="12.75">
      <c r="A289" s="3"/>
      <c r="D289" s="2"/>
      <c r="E289" s="2"/>
      <c r="F289" s="2"/>
      <c r="G289" s="53"/>
    </row>
    <row r="290" spans="1:7" ht="12.75">
      <c r="A290" s="3"/>
      <c r="D290" s="2"/>
      <c r="E290" s="2"/>
      <c r="F290" s="2"/>
      <c r="G290" s="53"/>
    </row>
    <row r="291" spans="1:7" ht="12.75">
      <c r="A291" s="3"/>
      <c r="D291" s="2"/>
      <c r="E291" s="2"/>
      <c r="F291" s="2"/>
      <c r="G291" s="53"/>
    </row>
    <row r="292" spans="1:7" ht="12.75">
      <c r="A292" s="3"/>
      <c r="D292" s="2"/>
      <c r="E292" s="2"/>
      <c r="F292" s="2"/>
      <c r="G292" s="53"/>
    </row>
    <row r="293" spans="1:7" ht="12.75">
      <c r="A293" s="3"/>
      <c r="D293" s="2"/>
      <c r="E293" s="2"/>
      <c r="F293" s="2"/>
      <c r="G293" s="53"/>
    </row>
    <row r="294" spans="1:7" ht="12.75">
      <c r="A294" s="3"/>
      <c r="D294" s="2"/>
      <c r="E294" s="2"/>
      <c r="F294" s="2"/>
      <c r="G294" s="53"/>
    </row>
    <row r="295" spans="1:7" ht="12.75">
      <c r="A295" s="3"/>
      <c r="D295" s="2"/>
      <c r="E295" s="2"/>
      <c r="F295" s="2"/>
      <c r="G295" s="53"/>
    </row>
    <row r="296" spans="1:7" ht="12.75">
      <c r="A296" s="3"/>
      <c r="D296" s="2"/>
      <c r="E296" s="2"/>
      <c r="F296" s="2"/>
      <c r="G296" s="53"/>
    </row>
    <row r="297" spans="1:7" ht="12.75">
      <c r="A297" s="3"/>
      <c r="D297" s="2"/>
      <c r="E297" s="2"/>
      <c r="F297" s="2"/>
      <c r="G297" s="53"/>
    </row>
    <row r="298" spans="1:7" ht="12.75">
      <c r="A298" s="3"/>
      <c r="D298" s="2"/>
      <c r="E298" s="2"/>
      <c r="F298" s="2"/>
      <c r="G298" s="53"/>
    </row>
    <row r="299" spans="1:7" ht="12.75">
      <c r="A299" s="3"/>
      <c r="D299" s="2"/>
      <c r="E299" s="2"/>
      <c r="F299" s="2"/>
      <c r="G299" s="53"/>
    </row>
    <row r="300" spans="1:7" ht="12.75">
      <c r="A300" s="3"/>
      <c r="D300" s="2"/>
      <c r="E300" s="2"/>
      <c r="F300" s="2"/>
      <c r="G300" s="53"/>
    </row>
    <row r="301" spans="1:7" ht="12.75">
      <c r="A301" s="3"/>
      <c r="D301" s="2"/>
      <c r="E301" s="2"/>
      <c r="F301" s="2"/>
      <c r="G301" s="53"/>
    </row>
    <row r="302" spans="1:7" ht="12.75">
      <c r="A302" s="3"/>
      <c r="D302" s="2"/>
      <c r="E302" s="2"/>
      <c r="F302" s="2"/>
      <c r="G302" s="53"/>
    </row>
    <row r="303" spans="1:7" ht="12.75">
      <c r="A303" s="3"/>
      <c r="D303" s="2"/>
      <c r="E303" s="2"/>
      <c r="F303" s="2"/>
      <c r="G303" s="53"/>
    </row>
    <row r="304" spans="1:7" ht="12.75">
      <c r="A304" s="3"/>
      <c r="D304" s="2"/>
      <c r="E304" s="2"/>
      <c r="F304" s="2"/>
      <c r="G304" s="53"/>
    </row>
    <row r="305" spans="1:7" ht="12.75">
      <c r="A305" s="3"/>
      <c r="D305" s="2"/>
      <c r="E305" s="2"/>
      <c r="F305" s="2"/>
      <c r="G305" s="53"/>
    </row>
    <row r="306" spans="1:7" ht="12.75">
      <c r="A306" s="3"/>
      <c r="D306" s="2"/>
      <c r="E306" s="2"/>
      <c r="F306" s="2"/>
      <c r="G306" s="53"/>
    </row>
    <row r="307" spans="1:7" ht="12.75">
      <c r="A307" s="3"/>
      <c r="D307" s="2"/>
      <c r="E307" s="2"/>
      <c r="F307" s="2"/>
      <c r="G307" s="53"/>
    </row>
    <row r="308" spans="1:7" ht="12.75">
      <c r="A308" s="3"/>
      <c r="D308" s="2"/>
      <c r="E308" s="2"/>
      <c r="F308" s="2"/>
      <c r="G308" s="53"/>
    </row>
    <row r="309" spans="1:7" ht="12.75">
      <c r="A309" s="3"/>
      <c r="D309" s="2"/>
      <c r="E309" s="2"/>
      <c r="F309" s="2"/>
      <c r="G309" s="53"/>
    </row>
    <row r="310" spans="1:7" ht="12.75">
      <c r="A310" s="3"/>
      <c r="D310" s="2"/>
      <c r="E310" s="2"/>
      <c r="F310" s="2"/>
      <c r="G310" s="53"/>
    </row>
    <row r="311" spans="1:7" ht="12.75">
      <c r="A311" s="3"/>
      <c r="D311" s="2"/>
      <c r="E311" s="2"/>
      <c r="F311" s="2"/>
      <c r="G311" s="53"/>
    </row>
    <row r="312" spans="1:7" ht="12.75">
      <c r="A312" s="3"/>
      <c r="D312" s="2"/>
      <c r="E312" s="2"/>
      <c r="F312" s="2"/>
      <c r="G312" s="53"/>
    </row>
    <row r="313" spans="1:7" ht="12.75">
      <c r="A313" s="3"/>
      <c r="D313" s="2"/>
      <c r="E313" s="2"/>
      <c r="F313" s="2"/>
      <c r="G313" s="53"/>
    </row>
    <row r="314" spans="1:7" ht="12.75">
      <c r="A314" s="3"/>
      <c r="D314" s="2"/>
      <c r="E314" s="2"/>
      <c r="F314" s="2"/>
      <c r="G314" s="53"/>
    </row>
    <row r="315" spans="1:7" ht="12.75">
      <c r="A315" s="3"/>
      <c r="D315" s="2"/>
      <c r="E315" s="2"/>
      <c r="F315" s="2"/>
      <c r="G315" s="53"/>
    </row>
    <row r="316" spans="1:7" ht="12.75">
      <c r="A316" s="3"/>
      <c r="D316" s="2"/>
      <c r="E316" s="2"/>
      <c r="F316" s="2"/>
      <c r="G316" s="53"/>
    </row>
    <row r="317" spans="1:7" ht="12.75">
      <c r="A317" s="3"/>
      <c r="D317" s="2"/>
      <c r="E317" s="2"/>
      <c r="F317" s="2"/>
      <c r="G317" s="53"/>
    </row>
    <row r="318" spans="1:7" ht="12.75">
      <c r="A318" s="3"/>
      <c r="D318" s="2"/>
      <c r="E318" s="2"/>
      <c r="F318" s="2"/>
      <c r="G318" s="53"/>
    </row>
    <row r="319" spans="1:7" ht="12.75">
      <c r="A319" s="3"/>
      <c r="D319" s="2"/>
      <c r="E319" s="2"/>
      <c r="F319" s="2"/>
      <c r="G319" s="53"/>
    </row>
    <row r="320" spans="1:7" ht="12.75">
      <c r="A320" s="3"/>
      <c r="D320" s="2"/>
      <c r="E320" s="2"/>
      <c r="F320" s="2"/>
      <c r="G320" s="53"/>
    </row>
    <row r="321" spans="1:7" ht="12.75">
      <c r="A321" s="3"/>
      <c r="D321" s="2"/>
      <c r="E321" s="2"/>
      <c r="F321" s="2"/>
      <c r="G321" s="53"/>
    </row>
    <row r="322" spans="1:7" ht="12.75">
      <c r="A322" s="3"/>
      <c r="D322" s="2"/>
      <c r="E322" s="2"/>
      <c r="F322" s="2"/>
      <c r="G322" s="53"/>
    </row>
    <row r="323" spans="1:7" ht="12.75">
      <c r="A323" s="3"/>
      <c r="D323" s="2"/>
      <c r="E323" s="2"/>
      <c r="F323" s="2"/>
      <c r="G323" s="53"/>
    </row>
    <row r="324" spans="1:7" ht="12.75">
      <c r="A324" s="3"/>
      <c r="D324" s="2"/>
      <c r="E324" s="2"/>
      <c r="F324" s="2"/>
      <c r="G324" s="53"/>
    </row>
    <row r="325" spans="1:7" ht="12.75">
      <c r="A325" s="3"/>
      <c r="D325" s="2"/>
      <c r="E325" s="2"/>
      <c r="F325" s="2"/>
      <c r="G325" s="53"/>
    </row>
    <row r="326" spans="1:7" ht="12.75">
      <c r="A326" s="3"/>
      <c r="D326" s="2"/>
      <c r="E326" s="2"/>
      <c r="F326" s="2"/>
      <c r="G326" s="53"/>
    </row>
    <row r="327" spans="1:7" ht="12.75">
      <c r="A327" s="3"/>
      <c r="D327" s="2"/>
      <c r="E327" s="2"/>
      <c r="F327" s="2"/>
      <c r="G327" s="53"/>
    </row>
    <row r="328" spans="1:7" ht="12.75">
      <c r="A328" s="3"/>
      <c r="D328" s="2"/>
      <c r="E328" s="2"/>
      <c r="F328" s="2"/>
      <c r="G328" s="53"/>
    </row>
    <row r="329" spans="1:7" ht="12.75">
      <c r="A329" s="3"/>
      <c r="D329" s="2"/>
      <c r="E329" s="2"/>
      <c r="F329" s="2"/>
      <c r="G329" s="53"/>
    </row>
    <row r="330" spans="1:7" ht="12.75">
      <c r="A330" s="3"/>
      <c r="D330" s="2"/>
      <c r="E330" s="2"/>
      <c r="F330" s="2"/>
      <c r="G330" s="53"/>
    </row>
    <row r="331" spans="1:7" ht="12.75">
      <c r="A331" s="3"/>
      <c r="D331" s="2"/>
      <c r="E331" s="2"/>
      <c r="F331" s="2"/>
      <c r="G331" s="53"/>
    </row>
    <row r="332" spans="1:7" ht="12.75">
      <c r="A332" s="3"/>
      <c r="D332" s="2"/>
      <c r="E332" s="2"/>
      <c r="F332" s="2"/>
      <c r="G332" s="53"/>
    </row>
    <row r="333" spans="1:7" ht="12.75">
      <c r="A333" s="3"/>
      <c r="D333" s="2"/>
      <c r="E333" s="2"/>
      <c r="F333" s="2"/>
      <c r="G333" s="53"/>
    </row>
    <row r="334" spans="1:7" ht="12.75">
      <c r="A334" s="3"/>
      <c r="D334" s="2"/>
      <c r="E334" s="2"/>
      <c r="F334" s="2"/>
      <c r="G334" s="53"/>
    </row>
    <row r="335" spans="1:7" ht="12.75">
      <c r="A335" s="3"/>
      <c r="D335" s="2"/>
      <c r="E335" s="2"/>
      <c r="F335" s="2"/>
      <c r="G335" s="53"/>
    </row>
    <row r="336" spans="1:7" ht="12.75">
      <c r="A336" s="3"/>
      <c r="D336" s="2"/>
      <c r="E336" s="2"/>
      <c r="F336" s="2"/>
      <c r="G336" s="53"/>
    </row>
    <row r="337" spans="1:7" ht="12.75">
      <c r="A337" s="3"/>
      <c r="D337" s="2"/>
      <c r="E337" s="2"/>
      <c r="F337" s="2"/>
      <c r="G337" s="53"/>
    </row>
    <row r="338" spans="1:7" ht="12.75">
      <c r="A338" s="3"/>
      <c r="D338" s="2"/>
      <c r="E338" s="2"/>
      <c r="F338" s="2"/>
      <c r="G338" s="53"/>
    </row>
    <row r="339" spans="1:7" ht="12.75">
      <c r="A339" s="3"/>
      <c r="D339" s="2"/>
      <c r="E339" s="2"/>
      <c r="F339" s="2"/>
      <c r="G339" s="53"/>
    </row>
    <row r="340" spans="1:7" ht="12.75">
      <c r="A340" s="3"/>
      <c r="D340" s="2"/>
      <c r="E340" s="2"/>
      <c r="F340" s="2"/>
      <c r="G340" s="53"/>
    </row>
    <row r="341" spans="1:7" ht="12.75">
      <c r="A341" s="3"/>
      <c r="D341" s="2"/>
      <c r="E341" s="2"/>
      <c r="F341" s="2"/>
      <c r="G341" s="53"/>
    </row>
    <row r="342" spans="1:7" ht="12.75">
      <c r="A342" s="3"/>
      <c r="D342" s="2"/>
      <c r="E342" s="2"/>
      <c r="F342" s="2"/>
      <c r="G342" s="53"/>
    </row>
    <row r="343" spans="1:7" ht="12.75">
      <c r="A343" s="3"/>
      <c r="D343" s="2"/>
      <c r="E343" s="2"/>
      <c r="F343" s="2"/>
      <c r="G343" s="53"/>
    </row>
    <row r="344" spans="1:7" ht="12.75">
      <c r="A344" s="3"/>
      <c r="D344" s="2"/>
      <c r="E344" s="2"/>
      <c r="F344" s="2"/>
      <c r="G344" s="53"/>
    </row>
    <row r="345" spans="1:7" ht="12.75">
      <c r="A345" s="3"/>
      <c r="D345" s="2"/>
      <c r="E345" s="2"/>
      <c r="F345" s="2"/>
      <c r="G345" s="53"/>
    </row>
    <row r="346" spans="1:7" ht="12.75">
      <c r="A346" s="3"/>
      <c r="D346" s="2"/>
      <c r="E346" s="2"/>
      <c r="F346" s="2"/>
      <c r="G346" s="53"/>
    </row>
    <row r="347" spans="1:7" ht="12.75">
      <c r="A347" s="3"/>
      <c r="D347" s="2"/>
      <c r="E347" s="2"/>
      <c r="F347" s="2"/>
      <c r="G347" s="53"/>
    </row>
    <row r="348" spans="1:7" ht="12.75">
      <c r="A348" s="3"/>
      <c r="D348" s="2"/>
      <c r="E348" s="2"/>
      <c r="F348" s="2"/>
      <c r="G348" s="53"/>
    </row>
    <row r="349" spans="1:7" ht="12.75">
      <c r="A349" s="3"/>
      <c r="D349" s="2"/>
      <c r="E349" s="2"/>
      <c r="F349" s="2"/>
      <c r="G349" s="53"/>
    </row>
    <row r="350" spans="1:7" ht="12.75">
      <c r="A350" s="3"/>
      <c r="D350" s="2"/>
      <c r="E350" s="2"/>
      <c r="F350" s="2"/>
      <c r="G350" s="53"/>
    </row>
    <row r="351" spans="1:7" ht="12.75">
      <c r="A351" s="3"/>
      <c r="D351" s="2"/>
      <c r="E351" s="2"/>
      <c r="F351" s="2"/>
      <c r="G351" s="53"/>
    </row>
    <row r="352" spans="1:7" ht="12.75">
      <c r="A352" s="3"/>
      <c r="D352" s="2"/>
      <c r="E352" s="2"/>
      <c r="F352" s="2"/>
      <c r="G352" s="53"/>
    </row>
    <row r="353" spans="1:7" ht="12.75">
      <c r="A353" s="3"/>
      <c r="D353" s="2"/>
      <c r="E353" s="2"/>
      <c r="F353" s="2"/>
      <c r="G353" s="53"/>
    </row>
    <row r="354" spans="1:7" ht="12.75">
      <c r="A354" s="3"/>
      <c r="D354" s="2"/>
      <c r="E354" s="2"/>
      <c r="F354" s="2"/>
      <c r="G354" s="53"/>
    </row>
    <row r="355" spans="1:7" ht="12.75">
      <c r="A355" s="3"/>
      <c r="D355" s="2"/>
      <c r="E355" s="2"/>
      <c r="F355" s="2"/>
      <c r="G355" s="53"/>
    </row>
    <row r="356" spans="1:7" ht="12.75">
      <c r="A356" s="3"/>
      <c r="D356" s="2"/>
      <c r="E356" s="2"/>
      <c r="F356" s="2"/>
      <c r="G356" s="53"/>
    </row>
    <row r="357" spans="1:7" ht="12.75">
      <c r="A357" s="3"/>
      <c r="D357" s="2"/>
      <c r="E357" s="2"/>
      <c r="F357" s="2"/>
      <c r="G357" s="53"/>
    </row>
    <row r="358" spans="1:7" ht="12.75">
      <c r="A358" s="3"/>
      <c r="D358" s="2"/>
      <c r="E358" s="2"/>
      <c r="F358" s="2"/>
      <c r="G358" s="53"/>
    </row>
    <row r="359" spans="1:7" ht="12.75">
      <c r="A359" s="3"/>
      <c r="D359" s="2"/>
      <c r="E359" s="2"/>
      <c r="F359" s="2"/>
      <c r="G359" s="53"/>
    </row>
    <row r="360" spans="1:7" ht="12.75">
      <c r="A360" s="3"/>
      <c r="D360" s="2"/>
      <c r="E360" s="2"/>
      <c r="F360" s="2"/>
      <c r="G360" s="53"/>
    </row>
    <row r="361" spans="1:7" ht="12.75">
      <c r="A361" s="3"/>
      <c r="D361" s="2"/>
      <c r="E361" s="2"/>
      <c r="F361" s="2"/>
      <c r="G361" s="53"/>
    </row>
    <row r="362" spans="1:7" ht="12.75">
      <c r="A362" s="3"/>
      <c r="D362" s="2"/>
      <c r="E362" s="2"/>
      <c r="F362" s="2"/>
      <c r="G362" s="53"/>
    </row>
    <row r="363" spans="1:7" ht="12.75">
      <c r="A363" s="3"/>
      <c r="D363" s="2"/>
      <c r="E363" s="2"/>
      <c r="F363" s="2"/>
      <c r="G363" s="53"/>
    </row>
    <row r="364" spans="1:7" ht="12.75">
      <c r="A364" s="3"/>
      <c r="D364" s="2"/>
      <c r="E364" s="2"/>
      <c r="F364" s="2"/>
      <c r="G364" s="53"/>
    </row>
    <row r="365" spans="1:7" ht="12.75">
      <c r="A365" s="3"/>
      <c r="D365" s="2"/>
      <c r="E365" s="2"/>
      <c r="F365" s="2"/>
      <c r="G365" s="53"/>
    </row>
    <row r="366" spans="1:7" ht="12.75">
      <c r="A366" s="3"/>
      <c r="D366" s="2"/>
      <c r="E366" s="2"/>
      <c r="F366" s="2"/>
      <c r="G366" s="53"/>
    </row>
    <row r="367" spans="1:7" ht="12.75">
      <c r="A367" s="3"/>
      <c r="D367" s="2"/>
      <c r="E367" s="2"/>
      <c r="F367" s="2"/>
      <c r="G367" s="53"/>
    </row>
    <row r="368" spans="1:7" ht="12.75">
      <c r="A368" s="3"/>
      <c r="D368" s="2"/>
      <c r="E368" s="2"/>
      <c r="F368" s="2"/>
      <c r="G368" s="53"/>
    </row>
    <row r="369" spans="1:7" ht="12.75">
      <c r="A369" s="3"/>
      <c r="D369" s="2"/>
      <c r="E369" s="2"/>
      <c r="F369" s="2"/>
      <c r="G369" s="53"/>
    </row>
    <row r="370" spans="1:7" ht="12.75">
      <c r="A370" s="3"/>
      <c r="D370" s="2"/>
      <c r="E370" s="2"/>
      <c r="F370" s="2"/>
      <c r="G370" s="53"/>
    </row>
    <row r="371" spans="1:7" ht="12.75">
      <c r="A371" s="3"/>
      <c r="D371" s="2"/>
      <c r="E371" s="2"/>
      <c r="F371" s="2"/>
      <c r="G371" s="53"/>
    </row>
    <row r="372" spans="1:7" ht="12.75">
      <c r="A372" s="3"/>
      <c r="D372" s="2"/>
      <c r="E372" s="2"/>
      <c r="F372" s="2"/>
      <c r="G372" s="53"/>
    </row>
    <row r="373" spans="1:7" ht="12.75">
      <c r="A373" s="3"/>
      <c r="D373" s="2"/>
      <c r="E373" s="2"/>
      <c r="F373" s="2"/>
      <c r="G373" s="53"/>
    </row>
    <row r="374" spans="1:7" ht="12.75">
      <c r="A374" s="3"/>
      <c r="D374" s="2"/>
      <c r="E374" s="2"/>
      <c r="F374" s="2"/>
      <c r="G374" s="53"/>
    </row>
    <row r="375" spans="1:7" ht="12.75">
      <c r="A375" s="3"/>
      <c r="D375" s="2"/>
      <c r="E375" s="2"/>
      <c r="F375" s="2"/>
      <c r="G375" s="53"/>
    </row>
    <row r="376" spans="1:7" ht="12.75">
      <c r="A376" s="3"/>
      <c r="D376" s="2"/>
      <c r="E376" s="2"/>
      <c r="F376" s="2"/>
      <c r="G376" s="53"/>
    </row>
    <row r="377" spans="1:7" ht="12.75">
      <c r="A377" s="3"/>
      <c r="D377" s="2"/>
      <c r="E377" s="2"/>
      <c r="F377" s="2"/>
      <c r="G377" s="53"/>
    </row>
    <row r="378" spans="1:7" ht="12.75">
      <c r="A378" s="3"/>
      <c r="D378" s="2"/>
      <c r="E378" s="2"/>
      <c r="F378" s="2"/>
      <c r="G378" s="53"/>
    </row>
    <row r="379" spans="1:7" ht="12.75">
      <c r="A379" s="3"/>
      <c r="D379" s="2"/>
      <c r="E379" s="2"/>
      <c r="F379" s="2"/>
      <c r="G379" s="53"/>
    </row>
    <row r="380" spans="1:7" ht="12.75">
      <c r="A380" s="3"/>
      <c r="D380" s="2"/>
      <c r="E380" s="2"/>
      <c r="F380" s="2"/>
      <c r="G380" s="53"/>
    </row>
    <row r="381" spans="1:7" ht="12.75">
      <c r="A381" s="3"/>
      <c r="D381" s="2"/>
      <c r="E381" s="2"/>
      <c r="F381" s="2"/>
      <c r="G381" s="53"/>
    </row>
    <row r="382" spans="1:7" ht="12.75">
      <c r="A382" s="3"/>
      <c r="D382" s="2"/>
      <c r="E382" s="2"/>
      <c r="F382" s="2"/>
      <c r="G382" s="53"/>
    </row>
    <row r="383" spans="1:7" ht="12.75">
      <c r="A383" s="3"/>
      <c r="D383" s="2"/>
      <c r="E383" s="2"/>
      <c r="F383" s="2"/>
      <c r="G383" s="53"/>
    </row>
    <row r="384" spans="1:7" ht="12.75">
      <c r="A384" s="3"/>
      <c r="D384" s="2"/>
      <c r="E384" s="2"/>
      <c r="F384" s="2"/>
      <c r="G384" s="53"/>
    </row>
    <row r="385" spans="1:7" ht="12.75">
      <c r="A385" s="3"/>
      <c r="D385" s="2"/>
      <c r="E385" s="2"/>
      <c r="F385" s="2"/>
      <c r="G385" s="53"/>
    </row>
    <row r="386" spans="1:7" ht="12.75">
      <c r="A386" s="3"/>
      <c r="D386" s="2"/>
      <c r="E386" s="2"/>
      <c r="F386" s="2"/>
      <c r="G386" s="53"/>
    </row>
    <row r="387" spans="1:7" ht="12.75">
      <c r="A387" s="3"/>
      <c r="D387" s="2"/>
      <c r="E387" s="2"/>
      <c r="F387" s="2"/>
      <c r="G387" s="53"/>
    </row>
    <row r="388" spans="1:7" ht="12.75">
      <c r="A388" s="3"/>
      <c r="D388" s="2"/>
      <c r="E388" s="2"/>
      <c r="F388" s="2"/>
      <c r="G388" s="53"/>
    </row>
    <row r="389" spans="1:7" ht="12.75">
      <c r="A389" s="3"/>
      <c r="D389" s="2"/>
      <c r="E389" s="2"/>
      <c r="F389" s="2"/>
      <c r="G389" s="53"/>
    </row>
    <row r="390" spans="1:7" ht="12.75">
      <c r="A390" s="3"/>
      <c r="D390" s="2"/>
      <c r="E390" s="2"/>
      <c r="F390" s="2"/>
      <c r="G390" s="53"/>
    </row>
    <row r="391" spans="1:7" ht="12.75">
      <c r="A391" s="3"/>
      <c r="D391" s="2"/>
      <c r="E391" s="2"/>
      <c r="F391" s="2"/>
      <c r="G391" s="53"/>
    </row>
    <row r="392" spans="1:7" ht="12.75">
      <c r="A392" s="3"/>
      <c r="D392" s="2"/>
      <c r="E392" s="2"/>
      <c r="F392" s="2"/>
      <c r="G392" s="53"/>
    </row>
    <row r="393" spans="1:7" ht="12.75">
      <c r="A393" s="3"/>
      <c r="D393" s="2"/>
      <c r="E393" s="2"/>
      <c r="F393" s="2"/>
      <c r="G393" s="53"/>
    </row>
    <row r="394" spans="1:7" ht="12.75">
      <c r="A394" s="3"/>
      <c r="D394" s="2"/>
      <c r="E394" s="2"/>
      <c r="F394" s="2"/>
      <c r="G394" s="53"/>
    </row>
    <row r="395" spans="1:7" ht="12.75">
      <c r="A395" s="3"/>
      <c r="D395" s="2"/>
      <c r="E395" s="2"/>
      <c r="F395" s="2"/>
      <c r="G395" s="53"/>
    </row>
    <row r="396" spans="1:7" ht="12.75">
      <c r="A396" s="3"/>
      <c r="D396" s="2"/>
      <c r="E396" s="2"/>
      <c r="F396" s="2"/>
      <c r="G396" s="53"/>
    </row>
    <row r="397" spans="1:7" ht="12.75">
      <c r="A397" s="3"/>
      <c r="D397" s="2"/>
      <c r="E397" s="2"/>
      <c r="F397" s="2"/>
      <c r="G397" s="53"/>
    </row>
    <row r="398" spans="1:7" ht="12.75">
      <c r="A398" s="3"/>
      <c r="D398" s="2"/>
      <c r="E398" s="2"/>
      <c r="F398" s="2"/>
      <c r="G398" s="53"/>
    </row>
    <row r="399" spans="1:7" ht="12.75">
      <c r="A399" s="3"/>
      <c r="D399" s="2"/>
      <c r="E399" s="2"/>
      <c r="F399" s="2"/>
      <c r="G399" s="53"/>
    </row>
    <row r="400" spans="1:7" ht="12.75">
      <c r="A400" s="3"/>
      <c r="D400" s="2"/>
      <c r="E400" s="2"/>
      <c r="F400" s="2"/>
      <c r="G400" s="53"/>
    </row>
    <row r="401" spans="1:7" ht="12.75">
      <c r="A401" s="3"/>
      <c r="D401" s="2"/>
      <c r="E401" s="2"/>
      <c r="F401" s="2"/>
      <c r="G401" s="53"/>
    </row>
    <row r="402" spans="1:7" ht="12.75">
      <c r="A402" s="3"/>
      <c r="D402" s="2"/>
      <c r="E402" s="2"/>
      <c r="F402" s="2"/>
      <c r="G402" s="53"/>
    </row>
    <row r="403" spans="1:7" ht="12.75">
      <c r="A403" s="3"/>
      <c r="D403" s="2"/>
      <c r="E403" s="2"/>
      <c r="F403" s="2"/>
      <c r="G403" s="53"/>
    </row>
    <row r="404" spans="1:7" ht="12.75">
      <c r="A404" s="3"/>
      <c r="D404" s="2"/>
      <c r="E404" s="2"/>
      <c r="F404" s="2"/>
      <c r="G404" s="53"/>
    </row>
    <row r="405" spans="1:7" ht="12.75">
      <c r="A405" s="3"/>
      <c r="D405" s="2"/>
      <c r="E405" s="2"/>
      <c r="F405" s="2"/>
      <c r="G405" s="53"/>
    </row>
    <row r="406" spans="1:7" ht="12.75">
      <c r="A406" s="3"/>
      <c r="D406" s="2"/>
      <c r="E406" s="2"/>
      <c r="F406" s="2"/>
      <c r="G406" s="53"/>
    </row>
    <row r="407" spans="1:7" ht="12.75">
      <c r="A407" s="3"/>
      <c r="D407" s="2"/>
      <c r="E407" s="2"/>
      <c r="F407" s="2"/>
      <c r="G407" s="53"/>
    </row>
    <row r="408" spans="1:7" ht="12.75">
      <c r="A408" s="3"/>
      <c r="D408" s="2"/>
      <c r="E408" s="2"/>
      <c r="F408" s="2"/>
      <c r="G408" s="53"/>
    </row>
    <row r="409" spans="1:7" ht="12.75">
      <c r="A409" s="3"/>
      <c r="D409" s="2"/>
      <c r="E409" s="2"/>
      <c r="F409" s="2"/>
      <c r="G409" s="53"/>
    </row>
    <row r="410" spans="1:7" ht="12.75">
      <c r="A410" s="3"/>
      <c r="D410" s="2"/>
      <c r="E410" s="2"/>
      <c r="F410" s="2"/>
      <c r="G410" s="53"/>
    </row>
    <row r="411" spans="1:7" ht="12.75">
      <c r="A411" s="3"/>
      <c r="D411" s="2"/>
      <c r="E411" s="2"/>
      <c r="F411" s="2"/>
      <c r="G411" s="53"/>
    </row>
    <row r="412" spans="1:7" ht="12.75">
      <c r="A412" s="3"/>
      <c r="D412" s="2"/>
      <c r="E412" s="2"/>
      <c r="F412" s="2"/>
      <c r="G412" s="53"/>
    </row>
    <row r="413" spans="1:7" ht="12.75">
      <c r="A413" s="3"/>
      <c r="D413" s="2"/>
      <c r="E413" s="2"/>
      <c r="F413" s="2"/>
      <c r="G413" s="53"/>
    </row>
    <row r="414" spans="1:7" ht="12.75">
      <c r="A414" s="3"/>
      <c r="D414" s="2"/>
      <c r="E414" s="2"/>
      <c r="F414" s="2"/>
      <c r="G414" s="53"/>
    </row>
    <row r="415" spans="1:7" ht="12.75">
      <c r="A415" s="3"/>
      <c r="D415" s="2"/>
      <c r="E415" s="2"/>
      <c r="F415" s="2"/>
      <c r="G415" s="53"/>
    </row>
    <row r="416" spans="1:7" ht="12.75">
      <c r="A416" s="3"/>
      <c r="D416" s="2"/>
      <c r="E416" s="2"/>
      <c r="F416" s="2"/>
      <c r="G416" s="53"/>
    </row>
    <row r="417" spans="1:7" ht="12.75">
      <c r="A417" s="3"/>
      <c r="D417" s="2"/>
      <c r="E417" s="2"/>
      <c r="F417" s="2"/>
      <c r="G417" s="53"/>
    </row>
    <row r="418" spans="1:7" ht="12.75">
      <c r="A418" s="3"/>
      <c r="D418" s="2"/>
      <c r="E418" s="2"/>
      <c r="F418" s="2"/>
      <c r="G418" s="53"/>
    </row>
    <row r="419" spans="1:7" ht="12.75">
      <c r="A419" s="3"/>
      <c r="D419" s="2"/>
      <c r="E419" s="2"/>
      <c r="F419" s="2"/>
      <c r="G419" s="53"/>
    </row>
    <row r="420" spans="1:7" ht="12.75">
      <c r="A420" s="3"/>
      <c r="D420" s="2"/>
      <c r="E420" s="2"/>
      <c r="F420" s="2"/>
      <c r="G420" s="53"/>
    </row>
    <row r="421" spans="1:7" ht="12.75">
      <c r="A421" s="3"/>
      <c r="D421" s="2"/>
      <c r="E421" s="2"/>
      <c r="F421" s="2"/>
      <c r="G421" s="53"/>
    </row>
    <row r="422" spans="1:7" ht="12.75">
      <c r="A422" s="3"/>
      <c r="D422" s="2"/>
      <c r="E422" s="2"/>
      <c r="F422" s="2"/>
      <c r="G422" s="53"/>
    </row>
    <row r="423" spans="1:7" ht="12.75">
      <c r="A423" s="3"/>
      <c r="D423" s="2"/>
      <c r="E423" s="2"/>
      <c r="F423" s="2"/>
      <c r="G423" s="53"/>
    </row>
    <row r="424" spans="1:7" ht="12.75">
      <c r="A424" s="3"/>
      <c r="D424" s="2"/>
      <c r="E424" s="2"/>
      <c r="F424" s="2"/>
      <c r="G424" s="53"/>
    </row>
    <row r="425" spans="1:7" ht="12.75">
      <c r="A425" s="3"/>
      <c r="D425" s="2"/>
      <c r="E425" s="2"/>
      <c r="F425" s="2"/>
      <c r="G425" s="53"/>
    </row>
    <row r="426" spans="1:7" ht="12.75">
      <c r="A426" s="3"/>
      <c r="D426" s="2"/>
      <c r="E426" s="2"/>
      <c r="F426" s="2"/>
      <c r="G426" s="53"/>
    </row>
    <row r="427" spans="1:7" ht="12.75">
      <c r="A427" s="3"/>
      <c r="D427" s="2"/>
      <c r="E427" s="2"/>
      <c r="F427" s="2"/>
      <c r="G427" s="53"/>
    </row>
    <row r="428" spans="1:7" ht="12.75">
      <c r="A428" s="3"/>
      <c r="D428" s="2"/>
      <c r="E428" s="2"/>
      <c r="F428" s="2"/>
      <c r="G428" s="53"/>
    </row>
    <row r="429" spans="1:7" ht="12.75">
      <c r="A429" s="3"/>
      <c r="D429" s="2"/>
      <c r="E429" s="2"/>
      <c r="F429" s="2"/>
      <c r="G429" s="53"/>
    </row>
    <row r="430" spans="1:7" ht="12.75">
      <c r="A430" s="3"/>
      <c r="D430" s="2"/>
      <c r="E430" s="2"/>
      <c r="F430" s="2"/>
      <c r="G430" s="53"/>
    </row>
    <row r="431" spans="1:7" ht="12.75">
      <c r="A431" s="3"/>
      <c r="D431" s="2"/>
      <c r="E431" s="2"/>
      <c r="F431" s="2"/>
      <c r="G431" s="53"/>
    </row>
    <row r="432" spans="1:7" ht="12.75">
      <c r="A432" s="3"/>
      <c r="D432" s="2"/>
      <c r="E432" s="2"/>
      <c r="F432" s="2"/>
      <c r="G432" s="53"/>
    </row>
    <row r="433" spans="1:7" ht="12.75">
      <c r="A433" s="3"/>
      <c r="D433" s="2"/>
      <c r="E433" s="2"/>
      <c r="F433" s="2"/>
      <c r="G433" s="53"/>
    </row>
    <row r="434" spans="1:7" ht="12.75">
      <c r="A434" s="3"/>
      <c r="D434" s="2"/>
      <c r="E434" s="2"/>
      <c r="F434" s="2"/>
      <c r="G434" s="53"/>
    </row>
    <row r="435" spans="1:7" ht="12.75">
      <c r="A435" s="3"/>
      <c r="D435" s="2"/>
      <c r="E435" s="2"/>
      <c r="F435" s="2"/>
      <c r="G435" s="53"/>
    </row>
    <row r="436" spans="1:7" ht="12.75">
      <c r="A436" s="3"/>
      <c r="D436" s="2"/>
      <c r="E436" s="2"/>
      <c r="F436" s="2"/>
      <c r="G436" s="53"/>
    </row>
    <row r="437" spans="1:7" ht="12.75">
      <c r="A437" s="3"/>
      <c r="D437" s="2"/>
      <c r="E437" s="2"/>
      <c r="F437" s="2"/>
      <c r="G437" s="53"/>
    </row>
    <row r="438" spans="1:7" ht="12.75">
      <c r="A438" s="3"/>
      <c r="D438" s="2"/>
      <c r="E438" s="2"/>
      <c r="F438" s="2"/>
      <c r="G438" s="53"/>
    </row>
    <row r="439" spans="1:7" ht="12.75">
      <c r="A439" s="3"/>
      <c r="D439" s="2"/>
      <c r="E439" s="2"/>
      <c r="F439" s="2"/>
      <c r="G439" s="53"/>
    </row>
    <row r="440" spans="1:7" ht="12.75">
      <c r="A440" s="3"/>
      <c r="D440" s="2"/>
      <c r="E440" s="2"/>
      <c r="F440" s="2"/>
      <c r="G440" s="53"/>
    </row>
    <row r="441" spans="1:7" ht="12.75">
      <c r="A441" s="3"/>
      <c r="D441" s="2"/>
      <c r="E441" s="2"/>
      <c r="F441" s="2"/>
      <c r="G441" s="53"/>
    </row>
    <row r="442" spans="1:7" ht="12.75">
      <c r="A442" s="3"/>
      <c r="D442" s="2"/>
      <c r="E442" s="2"/>
      <c r="F442" s="2"/>
      <c r="G442" s="53"/>
    </row>
    <row r="443" spans="1:7" ht="12.75">
      <c r="A443" s="3"/>
      <c r="D443" s="2"/>
      <c r="E443" s="2"/>
      <c r="F443" s="2"/>
      <c r="G443" s="53"/>
    </row>
    <row r="444" spans="1:7" ht="12.75">
      <c r="A444" s="3"/>
      <c r="D444" s="2"/>
      <c r="E444" s="2"/>
      <c r="F444" s="2"/>
      <c r="G444" s="53"/>
    </row>
    <row r="445" spans="1:7" ht="12.75">
      <c r="A445" s="3"/>
      <c r="D445" s="2"/>
      <c r="E445" s="2"/>
      <c r="F445" s="2"/>
      <c r="G445" s="53"/>
    </row>
    <row r="446" spans="1:7" ht="12.75">
      <c r="A446" s="3"/>
      <c r="D446" s="2"/>
      <c r="E446" s="2"/>
      <c r="F446" s="2"/>
      <c r="G446" s="53"/>
    </row>
    <row r="447" spans="1:7" ht="12.75">
      <c r="A447" s="3"/>
      <c r="D447" s="2"/>
      <c r="E447" s="2"/>
      <c r="F447" s="2"/>
      <c r="G447" s="53"/>
    </row>
    <row r="448" spans="1:7" ht="12.75">
      <c r="A448" s="3"/>
      <c r="D448" s="2"/>
      <c r="E448" s="2"/>
      <c r="F448" s="2"/>
      <c r="G448" s="53"/>
    </row>
    <row r="449" spans="1:7" ht="12.75">
      <c r="A449" s="3"/>
      <c r="D449" s="2"/>
      <c r="E449" s="2"/>
      <c r="F449" s="2"/>
      <c r="G449" s="53"/>
    </row>
    <row r="450" spans="1:7" ht="12.75">
      <c r="A450" s="3"/>
      <c r="D450" s="2"/>
      <c r="E450" s="2"/>
      <c r="F450" s="2"/>
      <c r="G450" s="53"/>
    </row>
    <row r="451" spans="1:7" ht="12.75">
      <c r="A451" s="3"/>
      <c r="D451" s="2"/>
      <c r="E451" s="2"/>
      <c r="F451" s="2"/>
      <c r="G451" s="53"/>
    </row>
    <row r="452" spans="1:7" ht="12.75">
      <c r="A452" s="3"/>
      <c r="D452" s="2"/>
      <c r="E452" s="2"/>
      <c r="F452" s="2"/>
      <c r="G452" s="53"/>
    </row>
    <row r="453" spans="1:7" ht="12.75">
      <c r="A453" s="3"/>
      <c r="D453" s="2"/>
      <c r="E453" s="2"/>
      <c r="F453" s="2"/>
      <c r="G453" s="53"/>
    </row>
    <row r="454" spans="1:7" ht="12.75">
      <c r="A454" s="3"/>
      <c r="D454" s="2"/>
      <c r="E454" s="2"/>
      <c r="F454" s="2"/>
      <c r="G454" s="53"/>
    </row>
    <row r="455" spans="1:7" ht="12.75">
      <c r="A455" s="3"/>
      <c r="D455" s="2"/>
      <c r="E455" s="2"/>
      <c r="F455" s="2"/>
      <c r="G455" s="53"/>
    </row>
    <row r="456" spans="1:7" ht="12.75">
      <c r="A456" s="3"/>
      <c r="D456" s="2"/>
      <c r="E456" s="2"/>
      <c r="F456" s="2"/>
      <c r="G456" s="53"/>
    </row>
    <row r="457" spans="1:7" ht="12.75">
      <c r="A457" s="3"/>
      <c r="D457" s="2"/>
      <c r="E457" s="2"/>
      <c r="F457" s="2"/>
      <c r="G457" s="53"/>
    </row>
    <row r="458" spans="1:7" ht="12.75">
      <c r="A458" s="3"/>
      <c r="D458" s="2"/>
      <c r="E458" s="2"/>
      <c r="F458" s="2"/>
      <c r="G458" s="53"/>
    </row>
    <row r="459" spans="1:7" ht="12.75">
      <c r="A459" s="3"/>
      <c r="D459" s="2"/>
      <c r="E459" s="2"/>
      <c r="F459" s="2"/>
      <c r="G459" s="53"/>
    </row>
    <row r="460" spans="1:7" ht="12.75">
      <c r="A460" s="3"/>
      <c r="D460" s="2"/>
      <c r="E460" s="2"/>
      <c r="F460" s="2"/>
      <c r="G460" s="53"/>
    </row>
    <row r="461" spans="1:7" ht="12.75">
      <c r="A461" s="3"/>
      <c r="D461" s="2"/>
      <c r="E461" s="2"/>
      <c r="F461" s="2"/>
      <c r="G461" s="53"/>
    </row>
    <row r="462" spans="1:7" ht="12.75">
      <c r="A462" s="3"/>
      <c r="D462" s="2"/>
      <c r="E462" s="2"/>
      <c r="F462" s="2"/>
      <c r="G462" s="53"/>
    </row>
    <row r="463" spans="1:7" ht="12.75">
      <c r="A463" s="3"/>
      <c r="D463" s="2"/>
      <c r="E463" s="2"/>
      <c r="F463" s="2"/>
      <c r="G463" s="53"/>
    </row>
    <row r="464" spans="1:7" ht="12.75">
      <c r="A464" s="3"/>
      <c r="D464" s="2"/>
      <c r="E464" s="2"/>
      <c r="F464" s="2"/>
      <c r="G464" s="53"/>
    </row>
    <row r="465" spans="1:7" ht="12.75">
      <c r="A465" s="3"/>
      <c r="D465" s="2"/>
      <c r="E465" s="2"/>
      <c r="F465" s="2"/>
      <c r="G465" s="53"/>
    </row>
    <row r="466" spans="1:7" ht="12.75">
      <c r="A466" s="3"/>
      <c r="D466" s="2"/>
      <c r="E466" s="2"/>
      <c r="F466" s="2"/>
      <c r="G466" s="53"/>
    </row>
    <row r="467" spans="1:7" ht="12.75">
      <c r="A467" s="3"/>
      <c r="D467" s="2"/>
      <c r="E467" s="2"/>
      <c r="F467" s="2"/>
      <c r="G467" s="53"/>
    </row>
    <row r="468" spans="1:7" ht="12.75">
      <c r="A468" s="3"/>
      <c r="D468" s="2"/>
      <c r="E468" s="2"/>
      <c r="F468" s="2"/>
      <c r="G468" s="53"/>
    </row>
    <row r="469" spans="1:7" ht="12.75">
      <c r="A469" s="3"/>
      <c r="D469" s="2"/>
      <c r="E469" s="2"/>
      <c r="F469" s="2"/>
      <c r="G469" s="53"/>
    </row>
    <row r="470" spans="1:7" ht="12.75">
      <c r="A470" s="3"/>
      <c r="D470" s="2"/>
      <c r="E470" s="2"/>
      <c r="F470" s="2"/>
      <c r="G470" s="53"/>
    </row>
    <row r="471" spans="1:7" ht="12.75">
      <c r="A471" s="3"/>
      <c r="D471" s="2"/>
      <c r="E471" s="2"/>
      <c r="F471" s="2"/>
      <c r="G471" s="53"/>
    </row>
    <row r="472" spans="1:7" ht="12.75">
      <c r="A472" s="3"/>
      <c r="D472" s="2"/>
      <c r="E472" s="2"/>
      <c r="F472" s="2"/>
      <c r="G472" s="53"/>
    </row>
    <row r="473" spans="1:7" ht="12.75">
      <c r="A473" s="3"/>
      <c r="D473" s="2"/>
      <c r="E473" s="2"/>
      <c r="F473" s="2"/>
      <c r="G473" s="53"/>
    </row>
    <row r="474" spans="1:7" ht="12.75">
      <c r="A474" s="3"/>
      <c r="D474" s="2"/>
      <c r="E474" s="2"/>
      <c r="F474" s="2"/>
      <c r="G474" s="53"/>
    </row>
    <row r="475" spans="1:7" ht="12.75">
      <c r="A475" s="3"/>
      <c r="D475" s="2"/>
      <c r="E475" s="2"/>
      <c r="F475" s="2"/>
      <c r="G475" s="53"/>
    </row>
    <row r="476" spans="1:7" ht="12.75">
      <c r="A476" s="3"/>
      <c r="D476" s="2"/>
      <c r="E476" s="2"/>
      <c r="F476" s="2"/>
      <c r="G476" s="53"/>
    </row>
    <row r="477" spans="1:7" ht="12.75">
      <c r="A477" s="3"/>
      <c r="D477" s="2"/>
      <c r="E477" s="2"/>
      <c r="F477" s="2"/>
      <c r="G477" s="53"/>
    </row>
    <row r="478" spans="1:7" ht="12.75">
      <c r="A478" s="3"/>
      <c r="D478" s="2"/>
      <c r="E478" s="2"/>
      <c r="F478" s="2"/>
      <c r="G478" s="53"/>
    </row>
    <row r="479" spans="1:7" ht="12.75">
      <c r="A479" s="3"/>
      <c r="D479" s="2"/>
      <c r="E479" s="2"/>
      <c r="F479" s="2"/>
      <c r="G479" s="53"/>
    </row>
    <row r="480" spans="1:7" ht="12.75">
      <c r="A480" s="3"/>
      <c r="D480" s="2"/>
      <c r="E480" s="2"/>
      <c r="F480" s="2"/>
      <c r="G480" s="53"/>
    </row>
    <row r="481" spans="1:7" ht="12.75">
      <c r="A481" s="3"/>
      <c r="D481" s="2"/>
      <c r="E481" s="2"/>
      <c r="F481" s="2"/>
      <c r="G481" s="53"/>
    </row>
    <row r="482" spans="1:7" ht="12.75">
      <c r="A482" s="3"/>
      <c r="D482" s="2"/>
      <c r="E482" s="2"/>
      <c r="F482" s="2"/>
      <c r="G482" s="53"/>
    </row>
    <row r="483" spans="1:7" ht="12.75">
      <c r="A483" s="3"/>
      <c r="D483" s="2"/>
      <c r="E483" s="2"/>
      <c r="F483" s="2"/>
      <c r="G483" s="53"/>
    </row>
    <row r="484" spans="1:7" ht="12.75">
      <c r="A484" s="3"/>
      <c r="D484" s="2"/>
      <c r="E484" s="2"/>
      <c r="F484" s="2"/>
      <c r="G484" s="53"/>
    </row>
    <row r="485" spans="1:7" ht="12.75">
      <c r="A485" s="3"/>
      <c r="D485" s="2"/>
      <c r="E485" s="2"/>
      <c r="F485" s="2"/>
      <c r="G485" s="53"/>
    </row>
    <row r="486" spans="1:7" ht="12.75">
      <c r="A486" s="3"/>
      <c r="D486" s="2"/>
      <c r="E486" s="2"/>
      <c r="F486" s="2"/>
      <c r="G486" s="53"/>
    </row>
    <row r="487" spans="1:7" ht="12.75">
      <c r="A487" s="3"/>
      <c r="D487" s="2"/>
      <c r="E487" s="2"/>
      <c r="F487" s="2"/>
      <c r="G487" s="53"/>
    </row>
    <row r="488" spans="1:7" ht="12.75">
      <c r="A488" s="3"/>
      <c r="D488" s="2"/>
      <c r="E488" s="2"/>
      <c r="F488" s="2"/>
      <c r="G488" s="53"/>
    </row>
    <row r="489" spans="1:7" ht="12.75">
      <c r="A489" s="3"/>
      <c r="D489" s="2"/>
      <c r="E489" s="2"/>
      <c r="F489" s="2"/>
      <c r="G489" s="53"/>
    </row>
    <row r="490" spans="1:7" ht="12.75">
      <c r="A490" s="3"/>
      <c r="D490" s="2"/>
      <c r="E490" s="2"/>
      <c r="F490" s="2"/>
      <c r="G490" s="53"/>
    </row>
    <row r="491" spans="1:7" ht="12.75">
      <c r="A491" s="3"/>
      <c r="D491" s="2"/>
      <c r="E491" s="2"/>
      <c r="F491" s="2"/>
      <c r="G491" s="53"/>
    </row>
    <row r="492" spans="1:7" ht="12.75">
      <c r="A492" s="3"/>
      <c r="D492" s="2"/>
      <c r="E492" s="2"/>
      <c r="F492" s="2"/>
      <c r="G492" s="53"/>
    </row>
    <row r="493" spans="1:7" ht="12.75">
      <c r="A493" s="3"/>
      <c r="D493" s="2"/>
      <c r="E493" s="2"/>
      <c r="F493" s="2"/>
      <c r="G493" s="53"/>
    </row>
    <row r="494" spans="1:7" ht="12.75">
      <c r="A494" s="3"/>
      <c r="D494" s="2"/>
      <c r="E494" s="2"/>
      <c r="F494" s="2"/>
      <c r="G494" s="53"/>
    </row>
    <row r="495" spans="1:7" ht="12.75">
      <c r="A495" s="3"/>
      <c r="D495" s="2"/>
      <c r="E495" s="2"/>
      <c r="F495" s="2"/>
      <c r="G495" s="53"/>
    </row>
    <row r="496" spans="1:7" ht="12.75">
      <c r="A496" s="3"/>
      <c r="D496" s="2"/>
      <c r="E496" s="2"/>
      <c r="F496" s="2"/>
      <c r="G496" s="53"/>
    </row>
    <row r="497" spans="1:7" ht="12.75">
      <c r="A497" s="3"/>
      <c r="D497" s="2"/>
      <c r="E497" s="2"/>
      <c r="F497" s="2"/>
      <c r="G497" s="53"/>
    </row>
    <row r="498" spans="1:7" ht="12.75">
      <c r="A498" s="3"/>
      <c r="D498" s="2"/>
      <c r="E498" s="2"/>
      <c r="F498" s="2"/>
      <c r="G498" s="53"/>
    </row>
    <row r="499" spans="1:7" ht="12.75">
      <c r="A499" s="3"/>
      <c r="D499" s="2"/>
      <c r="E499" s="2"/>
      <c r="F499" s="2"/>
      <c r="G499" s="53"/>
    </row>
    <row r="500" spans="1:7" ht="12.75">
      <c r="A500" s="3"/>
      <c r="D500" s="2"/>
      <c r="E500" s="2"/>
      <c r="F500" s="2"/>
      <c r="G500" s="53"/>
    </row>
    <row r="501" spans="1:7" ht="12.75">
      <c r="A501" s="3"/>
      <c r="D501" s="2"/>
      <c r="E501" s="2"/>
      <c r="F501" s="2"/>
      <c r="G501" s="53"/>
    </row>
    <row r="502" spans="1:7" ht="12.75">
      <c r="A502" s="3"/>
      <c r="D502" s="2"/>
      <c r="E502" s="2"/>
      <c r="F502" s="2"/>
      <c r="G502" s="53"/>
    </row>
    <row r="503" spans="1:7" ht="12.75">
      <c r="A503" s="3"/>
      <c r="D503" s="2"/>
      <c r="E503" s="2"/>
      <c r="F503" s="2"/>
      <c r="G503" s="53"/>
    </row>
    <row r="504" spans="1:7" ht="12.75">
      <c r="A504" s="3"/>
      <c r="D504" s="2"/>
      <c r="E504" s="2"/>
      <c r="F504" s="2"/>
      <c r="G504" s="53"/>
    </row>
    <row r="505" spans="1:7" ht="12.75">
      <c r="A505" s="3"/>
      <c r="D505" s="2"/>
      <c r="E505" s="2"/>
      <c r="F505" s="2"/>
      <c r="G505" s="53"/>
    </row>
    <row r="506" spans="1:7" ht="12.75">
      <c r="A506" s="3"/>
      <c r="D506" s="2"/>
      <c r="E506" s="2"/>
      <c r="F506" s="2"/>
      <c r="G506" s="53"/>
    </row>
    <row r="507" spans="1:7" ht="12.75">
      <c r="A507" s="3"/>
      <c r="D507" s="2"/>
      <c r="E507" s="2"/>
      <c r="F507" s="2"/>
      <c r="G507" s="53"/>
    </row>
    <row r="508" spans="1:7" ht="12.75">
      <c r="A508" s="3"/>
      <c r="D508" s="2"/>
      <c r="E508" s="2"/>
      <c r="F508" s="2"/>
      <c r="G508" s="53"/>
    </row>
    <row r="509" spans="1:7" ht="12.75">
      <c r="A509" s="3"/>
      <c r="D509" s="2"/>
      <c r="E509" s="2"/>
      <c r="F509" s="2"/>
      <c r="G509" s="53"/>
    </row>
    <row r="510" spans="1:7" ht="12.75">
      <c r="A510" s="3"/>
      <c r="D510" s="2"/>
      <c r="E510" s="2"/>
      <c r="F510" s="2"/>
      <c r="G510" s="53"/>
    </row>
    <row r="511" spans="1:7" ht="12.75">
      <c r="A511" s="3"/>
      <c r="D511" s="2"/>
      <c r="E511" s="2"/>
      <c r="F511" s="2"/>
      <c r="G511" s="53"/>
    </row>
    <row r="512" spans="1:7" ht="12.75">
      <c r="A512" s="3"/>
      <c r="D512" s="2"/>
      <c r="E512" s="2"/>
      <c r="F512" s="2"/>
      <c r="G512" s="53"/>
    </row>
    <row r="513" spans="1:7" ht="12.75">
      <c r="A513" s="3"/>
      <c r="D513" s="2"/>
      <c r="E513" s="2"/>
      <c r="F513" s="2"/>
      <c r="G513" s="53"/>
    </row>
    <row r="514" spans="1:7" ht="12.75">
      <c r="A514" s="3"/>
      <c r="D514" s="2"/>
      <c r="E514" s="2"/>
      <c r="F514" s="2"/>
      <c r="G514" s="53"/>
    </row>
    <row r="515" spans="1:7" ht="12.75">
      <c r="A515" s="3"/>
      <c r="D515" s="2"/>
      <c r="E515" s="2"/>
      <c r="F515" s="2"/>
      <c r="G515" s="53"/>
    </row>
    <row r="516" spans="1:7" ht="12.75">
      <c r="A516" s="3"/>
      <c r="D516" s="2"/>
      <c r="E516" s="2"/>
      <c r="F516" s="2"/>
      <c r="G516" s="53"/>
    </row>
    <row r="517" spans="1:7" ht="12.75">
      <c r="A517" s="3"/>
      <c r="D517" s="2"/>
      <c r="E517" s="2"/>
      <c r="F517" s="2"/>
      <c r="G517" s="53"/>
    </row>
    <row r="518" spans="1:7" ht="12.75">
      <c r="A518" s="3"/>
      <c r="D518" s="2"/>
      <c r="E518" s="2"/>
      <c r="F518" s="2"/>
      <c r="G518" s="53"/>
    </row>
    <row r="519" spans="1:7" ht="12.75">
      <c r="A519" s="3"/>
      <c r="D519" s="2"/>
      <c r="E519" s="2"/>
      <c r="F519" s="2"/>
      <c r="G519" s="53"/>
    </row>
    <row r="520" spans="1:7" ht="12.75">
      <c r="A520" s="3"/>
      <c r="D520" s="2"/>
      <c r="E520" s="2"/>
      <c r="F520" s="2"/>
      <c r="G520" s="53"/>
    </row>
    <row r="521" spans="1:7" ht="12.75">
      <c r="A521" s="3"/>
      <c r="D521" s="2"/>
      <c r="E521" s="2"/>
      <c r="F521" s="2"/>
      <c r="G521" s="53"/>
    </row>
    <row r="522" spans="1:7" ht="12.75">
      <c r="A522" s="3"/>
      <c r="D522" s="2"/>
      <c r="E522" s="2"/>
      <c r="F522" s="2"/>
      <c r="G522" s="53"/>
    </row>
    <row r="523" spans="1:7" ht="12.75">
      <c r="A523" s="3"/>
      <c r="D523" s="2"/>
      <c r="E523" s="2"/>
      <c r="F523" s="2"/>
      <c r="G523" s="53"/>
    </row>
    <row r="524" spans="1:7" ht="12.75">
      <c r="A524" s="3"/>
      <c r="D524" s="2"/>
      <c r="E524" s="2"/>
      <c r="F524" s="2"/>
      <c r="G524" s="53"/>
    </row>
    <row r="525" spans="1:7" ht="12.75">
      <c r="A525" s="3"/>
      <c r="D525" s="2"/>
      <c r="E525" s="2"/>
      <c r="F525" s="2"/>
      <c r="G525" s="53"/>
    </row>
    <row r="526" spans="1:7" ht="12.75">
      <c r="A526" s="3"/>
      <c r="D526" s="2"/>
      <c r="E526" s="2"/>
      <c r="F526" s="2"/>
      <c r="G526" s="53"/>
    </row>
    <row r="527" spans="1:7" ht="12.75">
      <c r="A527" s="3"/>
      <c r="D527" s="2"/>
      <c r="E527" s="2"/>
      <c r="F527" s="2"/>
      <c r="G527" s="53"/>
    </row>
    <row r="528" spans="1:7" ht="12.75">
      <c r="A528" s="3"/>
      <c r="D528" s="2"/>
      <c r="E528" s="2"/>
      <c r="F528" s="2"/>
      <c r="G528" s="53"/>
    </row>
    <row r="529" spans="1:7" ht="12.75">
      <c r="A529" s="3"/>
      <c r="D529" s="2"/>
      <c r="E529" s="2"/>
      <c r="F529" s="2"/>
      <c r="G529" s="53"/>
    </row>
    <row r="530" spans="1:7" ht="12.75">
      <c r="A530" s="3"/>
      <c r="D530" s="2"/>
      <c r="E530" s="2"/>
      <c r="F530" s="2"/>
      <c r="G530" s="53"/>
    </row>
    <row r="531" spans="1:7" ht="12.75">
      <c r="A531" s="3"/>
      <c r="D531" s="2"/>
      <c r="E531" s="2"/>
      <c r="F531" s="2"/>
      <c r="G531" s="53"/>
    </row>
    <row r="532" spans="1:7" ht="12.75">
      <c r="A532" s="3"/>
      <c r="D532" s="2"/>
      <c r="E532" s="2"/>
      <c r="F532" s="2"/>
      <c r="G532" s="53"/>
    </row>
    <row r="533" spans="1:7" ht="12.75">
      <c r="A533" s="3"/>
      <c r="D533" s="2"/>
      <c r="E533" s="2"/>
      <c r="F533" s="2"/>
      <c r="G533" s="53"/>
    </row>
    <row r="534" spans="1:7" ht="12.75">
      <c r="A534" s="3"/>
      <c r="D534" s="2"/>
      <c r="E534" s="2"/>
      <c r="F534" s="2"/>
      <c r="G534" s="53"/>
    </row>
    <row r="535" spans="1:7" ht="12.75">
      <c r="A535" s="3"/>
      <c r="D535" s="2"/>
      <c r="E535" s="2"/>
      <c r="F535" s="2"/>
      <c r="G535" s="53"/>
    </row>
    <row r="536" spans="1:7" ht="12.75">
      <c r="A536" s="3"/>
      <c r="D536" s="2"/>
      <c r="E536" s="2"/>
      <c r="F536" s="2"/>
      <c r="G536" s="53"/>
    </row>
    <row r="537" spans="1:7" ht="12.75">
      <c r="A537" s="3"/>
      <c r="D537" s="2"/>
      <c r="E537" s="2"/>
      <c r="F537" s="2"/>
      <c r="G537" s="53"/>
    </row>
    <row r="538" spans="1:7" ht="12.75">
      <c r="A538" s="3"/>
      <c r="D538" s="2"/>
      <c r="E538" s="2"/>
      <c r="F538" s="2"/>
      <c r="G538" s="53"/>
    </row>
    <row r="539" spans="1:7" ht="12.75">
      <c r="A539" s="3"/>
      <c r="D539" s="2"/>
      <c r="E539" s="2"/>
      <c r="F539" s="2"/>
      <c r="G539" s="53"/>
    </row>
    <row r="540" spans="1:7" ht="12.75">
      <c r="A540" s="3"/>
      <c r="D540" s="2"/>
      <c r="E540" s="2"/>
      <c r="F540" s="2"/>
      <c r="G540" s="53"/>
    </row>
    <row r="541" spans="1:7" ht="12.75">
      <c r="A541" s="3"/>
      <c r="D541" s="2"/>
      <c r="E541" s="2"/>
      <c r="F541" s="2"/>
      <c r="G541" s="53"/>
    </row>
    <row r="542" spans="1:7" ht="12.75">
      <c r="A542" s="3"/>
      <c r="D542" s="2"/>
      <c r="E542" s="2"/>
      <c r="F542" s="2"/>
      <c r="G542" s="53"/>
    </row>
    <row r="543" spans="1:7" ht="12.75">
      <c r="A543" s="3"/>
      <c r="D543" s="2"/>
      <c r="E543" s="2"/>
      <c r="F543" s="2"/>
      <c r="G543" s="53"/>
    </row>
    <row r="544" spans="1:7" ht="12.75">
      <c r="A544" s="3"/>
      <c r="D544" s="2"/>
      <c r="E544" s="2"/>
      <c r="F544" s="2"/>
      <c r="G544" s="53"/>
    </row>
    <row r="545" spans="1:7" ht="12.75">
      <c r="A545" s="3"/>
      <c r="D545" s="2"/>
      <c r="E545" s="2"/>
      <c r="F545" s="2"/>
      <c r="G545" s="53"/>
    </row>
    <row r="546" spans="1:7" ht="12.75">
      <c r="A546" s="3"/>
      <c r="D546" s="2"/>
      <c r="E546" s="2"/>
      <c r="F546" s="2"/>
      <c r="G546" s="53"/>
    </row>
    <row r="547" spans="1:7" ht="12.75">
      <c r="A547" s="3"/>
      <c r="D547" s="2"/>
      <c r="E547" s="2"/>
      <c r="F547" s="2"/>
      <c r="G547" s="53"/>
    </row>
    <row r="548" spans="1:7" ht="12.75">
      <c r="A548" s="3"/>
      <c r="D548" s="2"/>
      <c r="E548" s="2"/>
      <c r="F548" s="2"/>
      <c r="G548" s="53"/>
    </row>
    <row r="549" spans="1:7" ht="12.75">
      <c r="A549" s="3"/>
      <c r="D549" s="2"/>
      <c r="E549" s="2"/>
      <c r="F549" s="2"/>
      <c r="G549" s="53"/>
    </row>
    <row r="550" spans="1:7" ht="12.75">
      <c r="A550" s="3"/>
      <c r="D550" s="2"/>
      <c r="E550" s="2"/>
      <c r="F550" s="2"/>
      <c r="G550" s="53"/>
    </row>
    <row r="551" spans="1:7" ht="12.75">
      <c r="A551" s="3"/>
      <c r="D551" s="2"/>
      <c r="E551" s="2"/>
      <c r="F551" s="2"/>
      <c r="G551" s="53"/>
    </row>
    <row r="552" spans="1:7" ht="12.75">
      <c r="A552" s="3"/>
      <c r="D552" s="2"/>
      <c r="E552" s="2"/>
      <c r="F552" s="2"/>
      <c r="G552" s="53"/>
    </row>
    <row r="553" spans="1:7" ht="12.75">
      <c r="A553" s="3"/>
      <c r="D553" s="2"/>
      <c r="E553" s="2"/>
      <c r="F553" s="2"/>
      <c r="G553" s="53"/>
    </row>
    <row r="554" spans="1:7" ht="12.75">
      <c r="A554" s="3"/>
      <c r="D554" s="2"/>
      <c r="E554" s="2"/>
      <c r="F554" s="2"/>
      <c r="G554" s="53"/>
    </row>
    <row r="555" spans="1:7" ht="12.75">
      <c r="A555" s="3"/>
      <c r="D555" s="2"/>
      <c r="E555" s="2"/>
      <c r="F555" s="2"/>
      <c r="G555" s="53"/>
    </row>
    <row r="556" spans="1:7" ht="12.75">
      <c r="A556" s="3"/>
      <c r="D556" s="2"/>
      <c r="E556" s="2"/>
      <c r="F556" s="2"/>
      <c r="G556" s="53"/>
    </row>
    <row r="557" spans="1:7" ht="12.75">
      <c r="A557" s="3"/>
      <c r="D557" s="2"/>
      <c r="E557" s="2"/>
      <c r="F557" s="2"/>
      <c r="G557" s="53"/>
    </row>
    <row r="558" spans="1:7" ht="12.75">
      <c r="A558" s="3"/>
      <c r="D558" s="2"/>
      <c r="E558" s="2"/>
      <c r="F558" s="2"/>
      <c r="G558" s="53"/>
    </row>
    <row r="559" spans="1:7" ht="12.75">
      <c r="A559" s="3"/>
      <c r="D559" s="2"/>
      <c r="E559" s="2"/>
      <c r="F559" s="2"/>
      <c r="G559" s="53"/>
    </row>
    <row r="560" spans="1:7" ht="12.75">
      <c r="A560" s="3"/>
      <c r="D560" s="2"/>
      <c r="E560" s="2"/>
      <c r="F560" s="2"/>
      <c r="G560" s="53"/>
    </row>
    <row r="561" spans="1:7" ht="12.75">
      <c r="A561" s="3"/>
      <c r="D561" s="2"/>
      <c r="E561" s="2"/>
      <c r="F561" s="2"/>
      <c r="G561" s="53"/>
    </row>
    <row r="562" spans="1:7" ht="12.75">
      <c r="A562" s="3"/>
      <c r="D562" s="2"/>
      <c r="E562" s="2"/>
      <c r="F562" s="2"/>
      <c r="G562" s="53"/>
    </row>
    <row r="563" spans="1:7" ht="12.75">
      <c r="A563" s="3"/>
      <c r="D563" s="2"/>
      <c r="E563" s="2"/>
      <c r="F563" s="2"/>
      <c r="G563" s="53"/>
    </row>
    <row r="564" spans="1:7" ht="12.75">
      <c r="A564" s="3"/>
      <c r="D564" s="2"/>
      <c r="E564" s="2"/>
      <c r="F564" s="2"/>
      <c r="G564" s="53"/>
    </row>
    <row r="565" spans="1:7" ht="12.75">
      <c r="A565" s="3"/>
      <c r="D565" s="2"/>
      <c r="E565" s="2"/>
      <c r="F565" s="2"/>
      <c r="G565" s="53"/>
    </row>
    <row r="566" spans="1:7" ht="12.75">
      <c r="A566" s="3"/>
      <c r="D566" s="2"/>
      <c r="E566" s="2"/>
      <c r="F566" s="2"/>
      <c r="G566" s="53"/>
    </row>
    <row r="567" spans="1:7" ht="12.75">
      <c r="A567" s="3"/>
      <c r="D567" s="2"/>
      <c r="E567" s="2"/>
      <c r="F567" s="2"/>
      <c r="G567" s="53"/>
    </row>
    <row r="568" spans="1:7" ht="12.75">
      <c r="A568" s="3"/>
      <c r="D568" s="2"/>
      <c r="E568" s="2"/>
      <c r="F568" s="2"/>
      <c r="G568" s="53"/>
    </row>
    <row r="569" spans="1:7" ht="12.75">
      <c r="A569" s="3"/>
      <c r="D569" s="2"/>
      <c r="E569" s="2"/>
      <c r="F569" s="2"/>
      <c r="G569" s="53"/>
    </row>
    <row r="570" spans="1:7" ht="12.75">
      <c r="A570" s="3"/>
      <c r="D570" s="2"/>
      <c r="E570" s="2"/>
      <c r="F570" s="2"/>
      <c r="G570" s="53"/>
    </row>
    <row r="571" spans="1:7" ht="12.75">
      <c r="A571" s="3"/>
      <c r="D571" s="2"/>
      <c r="E571" s="2"/>
      <c r="F571" s="2"/>
      <c r="G571" s="53"/>
    </row>
    <row r="572" spans="1:7" ht="12.75">
      <c r="A572" s="3"/>
      <c r="D572" s="2"/>
      <c r="E572" s="2"/>
      <c r="F572" s="2"/>
      <c r="G572" s="53"/>
    </row>
    <row r="573" spans="1:7" ht="12.75">
      <c r="A573" s="3"/>
      <c r="D573" s="2"/>
      <c r="E573" s="2"/>
      <c r="F573" s="2"/>
      <c r="G573" s="53"/>
    </row>
    <row r="574" spans="1:7" ht="12.75">
      <c r="A574" s="3"/>
      <c r="D574" s="2"/>
      <c r="E574" s="2"/>
      <c r="F574" s="2"/>
      <c r="G574" s="53"/>
    </row>
    <row r="575" spans="1:7" ht="12.75">
      <c r="A575" s="3"/>
      <c r="D575" s="2"/>
      <c r="E575" s="2"/>
      <c r="F575" s="2"/>
      <c r="G575" s="53"/>
    </row>
    <row r="576" spans="1:7" ht="12.75">
      <c r="A576" s="3"/>
      <c r="D576" s="2"/>
      <c r="E576" s="2"/>
      <c r="F576" s="2"/>
      <c r="G576" s="53"/>
    </row>
    <row r="577" spans="1:7" ht="12.75">
      <c r="A577" s="3"/>
      <c r="D577" s="2"/>
      <c r="E577" s="2"/>
      <c r="F577" s="2"/>
      <c r="G577" s="53"/>
    </row>
    <row r="578" spans="1:7" ht="12.75">
      <c r="A578" s="3"/>
      <c r="D578" s="2"/>
      <c r="E578" s="2"/>
      <c r="F578" s="2"/>
      <c r="G578" s="53"/>
    </row>
    <row r="579" spans="1:7" ht="12.75">
      <c r="A579" s="3"/>
      <c r="D579" s="2"/>
      <c r="E579" s="2"/>
      <c r="F579" s="2"/>
      <c r="G579" s="53"/>
    </row>
    <row r="580" spans="1:7" ht="12.75">
      <c r="A580" s="3"/>
      <c r="D580" s="2"/>
      <c r="E580" s="2"/>
      <c r="F580" s="2"/>
      <c r="G580" s="53"/>
    </row>
    <row r="581" spans="1:7" ht="12.75">
      <c r="A581" s="3"/>
      <c r="D581" s="2"/>
      <c r="E581" s="2"/>
      <c r="F581" s="2"/>
      <c r="G581" s="53"/>
    </row>
    <row r="582" spans="1:7" ht="12.75">
      <c r="A582" s="3"/>
      <c r="D582" s="2"/>
      <c r="E582" s="2"/>
      <c r="F582" s="2"/>
      <c r="G582" s="53"/>
    </row>
    <row r="583" spans="1:7" ht="12.75">
      <c r="A583" s="3"/>
      <c r="D583" s="2"/>
      <c r="E583" s="2"/>
      <c r="F583" s="2"/>
      <c r="G583" s="53"/>
    </row>
    <row r="584" spans="1:7" ht="12.75">
      <c r="A584" s="3"/>
      <c r="D584" s="2"/>
      <c r="E584" s="2"/>
      <c r="F584" s="2"/>
      <c r="G584" s="53"/>
    </row>
    <row r="585" spans="1:7" ht="12.75">
      <c r="A585" s="3"/>
      <c r="D585" s="2"/>
      <c r="E585" s="2"/>
      <c r="F585" s="2"/>
      <c r="G585" s="53"/>
    </row>
    <row r="586" spans="1:7" ht="12.75">
      <c r="A586" s="3"/>
      <c r="D586" s="2"/>
      <c r="E586" s="2"/>
      <c r="F586" s="2"/>
      <c r="G586" s="53"/>
    </row>
    <row r="587" spans="1:7" ht="12.75">
      <c r="A587" s="3"/>
      <c r="D587" s="2"/>
      <c r="E587" s="2"/>
      <c r="F587" s="2"/>
      <c r="G587" s="53"/>
    </row>
    <row r="588" spans="1:7" ht="12.75">
      <c r="A588" s="3"/>
      <c r="D588" s="2"/>
      <c r="E588" s="2"/>
      <c r="F588" s="2"/>
      <c r="G588" s="53"/>
    </row>
    <row r="589" spans="1:7" ht="12.75">
      <c r="A589" s="3"/>
      <c r="D589" s="2"/>
      <c r="E589" s="2"/>
      <c r="F589" s="2"/>
      <c r="G589" s="53"/>
    </row>
    <row r="590" spans="1:7" ht="12.75">
      <c r="A590" s="3"/>
      <c r="D590" s="2"/>
      <c r="E590" s="2"/>
      <c r="F590" s="2"/>
      <c r="G590" s="53"/>
    </row>
    <row r="591" spans="1:7" ht="12.75">
      <c r="A591" s="3"/>
      <c r="D591" s="2"/>
      <c r="E591" s="2"/>
      <c r="F591" s="2"/>
      <c r="G591" s="53"/>
    </row>
    <row r="592" spans="1:7" ht="12.75">
      <c r="A592" s="3"/>
      <c r="D592" s="2"/>
      <c r="E592" s="2"/>
      <c r="F592" s="2"/>
      <c r="G592" s="53"/>
    </row>
    <row r="593" spans="1:7" ht="12.75">
      <c r="A593" s="3"/>
      <c r="D593" s="2"/>
      <c r="E593" s="2"/>
      <c r="F593" s="2"/>
      <c r="G593" s="53"/>
    </row>
    <row r="594" spans="1:7" ht="12.75">
      <c r="A594" s="3"/>
      <c r="D594" s="2"/>
      <c r="E594" s="2"/>
      <c r="F594" s="2"/>
      <c r="G594" s="53"/>
    </row>
    <row r="595" spans="1:7" ht="12.75">
      <c r="A595" s="3"/>
      <c r="D595" s="2"/>
      <c r="E595" s="2"/>
      <c r="F595" s="2"/>
      <c r="G595" s="53"/>
    </row>
    <row r="596" spans="1:7" ht="12.75">
      <c r="A596" s="3"/>
      <c r="D596" s="2"/>
      <c r="E596" s="2"/>
      <c r="F596" s="2"/>
      <c r="G596" s="53"/>
    </row>
    <row r="597" spans="1:7" ht="12.75">
      <c r="A597" s="3"/>
      <c r="D597" s="2"/>
      <c r="E597" s="2"/>
      <c r="F597" s="2"/>
      <c r="G597" s="53"/>
    </row>
    <row r="598" spans="1:7" ht="12.75">
      <c r="A598" s="3"/>
      <c r="D598" s="2"/>
      <c r="E598" s="2"/>
      <c r="F598" s="2"/>
      <c r="G598" s="53"/>
    </row>
    <row r="599" spans="1:7" ht="12.75">
      <c r="A599" s="3"/>
      <c r="D599" s="2"/>
      <c r="E599" s="2"/>
      <c r="F599" s="2"/>
      <c r="G599" s="53"/>
    </row>
    <row r="600" spans="1:7" ht="12.75">
      <c r="A600" s="3"/>
      <c r="D600" s="2"/>
      <c r="E600" s="2"/>
      <c r="F600" s="2"/>
      <c r="G600" s="53"/>
    </row>
    <row r="601" spans="1:7" ht="12.75">
      <c r="A601" s="3"/>
      <c r="D601" s="2"/>
      <c r="E601" s="2"/>
      <c r="F601" s="2"/>
      <c r="G601" s="53"/>
    </row>
    <row r="602" spans="1:7" ht="12.75">
      <c r="A602" s="3"/>
      <c r="D602" s="2"/>
      <c r="E602" s="2"/>
      <c r="F602" s="2"/>
      <c r="G602" s="53"/>
    </row>
    <row r="603" spans="1:7" ht="12.75">
      <c r="A603" s="3"/>
      <c r="D603" s="2"/>
      <c r="E603" s="2"/>
      <c r="F603" s="2"/>
      <c r="G603" s="53"/>
    </row>
    <row r="604" spans="1:7" ht="12.75">
      <c r="A604" s="3"/>
      <c r="D604" s="2"/>
      <c r="E604" s="2"/>
      <c r="F604" s="2"/>
      <c r="G604" s="53"/>
    </row>
    <row r="605" spans="1:7" ht="12.75">
      <c r="A605" s="3"/>
      <c r="D605" s="2"/>
      <c r="E605" s="2"/>
      <c r="F605" s="2"/>
      <c r="G605" s="53"/>
    </row>
    <row r="606" spans="1:7" ht="12.75">
      <c r="A606" s="3"/>
      <c r="D606" s="2"/>
      <c r="E606" s="2"/>
      <c r="F606" s="2"/>
      <c r="G606" s="53"/>
    </row>
    <row r="607" spans="1:7" ht="12.75">
      <c r="A607" s="3"/>
      <c r="D607" s="2"/>
      <c r="E607" s="2"/>
      <c r="F607" s="2"/>
      <c r="G607" s="53"/>
    </row>
    <row r="608" spans="1:7" ht="12.75">
      <c r="A608" s="3"/>
      <c r="D608" s="2"/>
      <c r="E608" s="2"/>
      <c r="F608" s="2"/>
      <c r="G608" s="53"/>
    </row>
    <row r="609" spans="1:7" ht="12.75">
      <c r="A609" s="3"/>
      <c r="D609" s="2"/>
      <c r="E609" s="2"/>
      <c r="F609" s="2"/>
      <c r="G609" s="53"/>
    </row>
    <row r="610" spans="1:7" ht="12.75">
      <c r="A610" s="3"/>
      <c r="D610" s="2"/>
      <c r="E610" s="2"/>
      <c r="F610" s="2"/>
      <c r="G610" s="53"/>
    </row>
    <row r="611" spans="1:7" ht="12.75">
      <c r="A611" s="3"/>
      <c r="D611" s="2"/>
      <c r="E611" s="2"/>
      <c r="F611" s="2"/>
      <c r="G611" s="53"/>
    </row>
    <row r="612" spans="1:7" ht="12.75">
      <c r="A612" s="3"/>
      <c r="D612" s="2"/>
      <c r="E612" s="2"/>
      <c r="F612" s="2"/>
      <c r="G612" s="53"/>
    </row>
    <row r="613" spans="1:7" ht="12.75">
      <c r="A613" s="3"/>
      <c r="D613" s="2"/>
      <c r="E613" s="2"/>
      <c r="F613" s="2"/>
      <c r="G613" s="53"/>
    </row>
    <row r="614" spans="1:7" ht="12.75">
      <c r="A614" s="3"/>
      <c r="D614" s="2"/>
      <c r="E614" s="2"/>
      <c r="F614" s="2"/>
      <c r="G614" s="53"/>
    </row>
    <row r="615" spans="1:7" ht="12.75">
      <c r="A615" s="3"/>
      <c r="D615" s="2"/>
      <c r="E615" s="2"/>
      <c r="F615" s="2"/>
      <c r="G615" s="53"/>
    </row>
    <row r="616" spans="1:7" ht="12.75">
      <c r="A616" s="3"/>
      <c r="D616" s="2"/>
      <c r="E616" s="2"/>
      <c r="F616" s="2"/>
      <c r="G616" s="53"/>
    </row>
    <row r="617" spans="1:7" ht="12.75">
      <c r="A617" s="3"/>
      <c r="D617" s="2"/>
      <c r="E617" s="2"/>
      <c r="F617" s="2"/>
      <c r="G617" s="53"/>
    </row>
    <row r="618" spans="1:7" ht="12.75">
      <c r="A618" s="3"/>
      <c r="D618" s="2"/>
      <c r="E618" s="2"/>
      <c r="F618" s="2"/>
      <c r="G618" s="53"/>
    </row>
    <row r="619" spans="1:7" ht="12.75">
      <c r="A619" s="3"/>
      <c r="D619" s="2"/>
      <c r="E619" s="2"/>
      <c r="F619" s="2"/>
      <c r="G619" s="53"/>
    </row>
    <row r="620" spans="1:7" ht="12.75">
      <c r="A620" s="3"/>
      <c r="D620" s="2"/>
      <c r="E620" s="2"/>
      <c r="F620" s="2"/>
      <c r="G620" s="53"/>
    </row>
    <row r="621" spans="1:7" ht="12.75">
      <c r="A621" s="3"/>
      <c r="D621" s="2"/>
      <c r="E621" s="2"/>
      <c r="F621" s="2"/>
      <c r="G621" s="53"/>
    </row>
    <row r="622" spans="1:7" ht="12.75">
      <c r="A622" s="3"/>
      <c r="D622" s="2"/>
      <c r="E622" s="2"/>
      <c r="F622" s="2"/>
      <c r="G622" s="53"/>
    </row>
    <row r="623" spans="1:7" ht="12.75">
      <c r="A623" s="3"/>
      <c r="D623" s="2"/>
      <c r="E623" s="2"/>
      <c r="F623" s="2"/>
      <c r="G623" s="53"/>
    </row>
    <row r="624" spans="1:7" ht="12.75">
      <c r="A624" s="3"/>
      <c r="D624" s="2"/>
      <c r="E624" s="2"/>
      <c r="F624" s="2"/>
      <c r="G624" s="53"/>
    </row>
    <row r="625" spans="1:7" ht="12.75">
      <c r="A625" s="3"/>
      <c r="D625" s="2"/>
      <c r="E625" s="2"/>
      <c r="F625" s="2"/>
      <c r="G625" s="53"/>
    </row>
    <row r="626" spans="1:7" ht="12.75">
      <c r="A626" s="3"/>
      <c r="D626" s="2"/>
      <c r="E626" s="2"/>
      <c r="F626" s="2"/>
      <c r="G626" s="53"/>
    </row>
    <row r="627" spans="1:7" ht="12.75">
      <c r="A627" s="3"/>
      <c r="D627" s="2"/>
      <c r="E627" s="2"/>
      <c r="F627" s="2"/>
      <c r="G627" s="53"/>
    </row>
    <row r="628" spans="1:7" ht="12.75">
      <c r="A628" s="3"/>
      <c r="D628" s="2"/>
      <c r="E628" s="2"/>
      <c r="F628" s="2"/>
      <c r="G628" s="53"/>
    </row>
    <row r="629" spans="1:7" ht="12.75">
      <c r="A629" s="3"/>
      <c r="D629" s="2"/>
      <c r="E629" s="2"/>
      <c r="F629" s="2"/>
      <c r="G629" s="53"/>
    </row>
    <row r="630" spans="1:7" ht="12.75">
      <c r="A630" s="3"/>
      <c r="D630" s="2"/>
      <c r="E630" s="2"/>
      <c r="F630" s="2"/>
      <c r="G630" s="53"/>
    </row>
    <row r="631" spans="1:7" ht="12.75">
      <c r="A631" s="3"/>
      <c r="D631" s="2"/>
      <c r="E631" s="2"/>
      <c r="F631" s="2"/>
      <c r="G631" s="53"/>
    </row>
    <row r="632" spans="1:7" ht="12.75">
      <c r="A632" s="3"/>
      <c r="D632" s="2"/>
      <c r="E632" s="2"/>
      <c r="F632" s="2"/>
      <c r="G632" s="53"/>
    </row>
    <row r="633" spans="1:7" ht="12.75">
      <c r="A633" s="3"/>
      <c r="D633" s="2"/>
      <c r="E633" s="2"/>
      <c r="F633" s="2"/>
      <c r="G633" s="53"/>
    </row>
    <row r="634" spans="1:7" ht="12.75">
      <c r="A634" s="3"/>
      <c r="D634" s="2"/>
      <c r="E634" s="2"/>
      <c r="F634" s="2"/>
      <c r="G634" s="53"/>
    </row>
    <row r="635" spans="1:7" ht="12.75">
      <c r="A635" s="3"/>
      <c r="D635" s="2"/>
      <c r="E635" s="2"/>
      <c r="F635" s="2"/>
      <c r="G635" s="53"/>
    </row>
    <row r="636" spans="1:7" ht="12.75">
      <c r="A636" s="3"/>
      <c r="D636" s="2"/>
      <c r="E636" s="2"/>
      <c r="F636" s="2"/>
      <c r="G636" s="53"/>
    </row>
    <row r="637" spans="1:7" ht="12.75">
      <c r="A637" s="3"/>
      <c r="D637" s="2"/>
      <c r="E637" s="2"/>
      <c r="F637" s="2"/>
      <c r="G637" s="53"/>
    </row>
    <row r="638" spans="1:7" ht="12.75">
      <c r="A638" s="3"/>
      <c r="D638" s="2"/>
      <c r="E638" s="2"/>
      <c r="F638" s="2"/>
      <c r="G638" s="53"/>
    </row>
    <row r="639" spans="1:7" ht="12.75">
      <c r="A639" s="3"/>
      <c r="D639" s="2"/>
      <c r="E639" s="2"/>
      <c r="F639" s="2"/>
      <c r="G639" s="53"/>
    </row>
    <row r="640" spans="1:7" ht="12.75">
      <c r="A640" s="3"/>
      <c r="D640" s="2"/>
      <c r="E640" s="2"/>
      <c r="F640" s="2"/>
      <c r="G640" s="53"/>
    </row>
    <row r="641" spans="1:7" ht="12.75">
      <c r="A641" s="3"/>
      <c r="D641" s="2"/>
      <c r="E641" s="2"/>
      <c r="F641" s="2"/>
      <c r="G641" s="53"/>
    </row>
    <row r="642" spans="1:7" ht="12.75">
      <c r="A642" s="3"/>
      <c r="D642" s="2"/>
      <c r="E642" s="2"/>
      <c r="F642" s="2"/>
      <c r="G642" s="53"/>
    </row>
    <row r="643" spans="1:7" ht="12.75">
      <c r="A643" s="3"/>
      <c r="D643" s="2"/>
      <c r="E643" s="2"/>
      <c r="F643" s="2"/>
      <c r="G643" s="53"/>
    </row>
    <row r="644" spans="1:7" ht="12.75">
      <c r="A644" s="3"/>
      <c r="D644" s="2"/>
      <c r="E644" s="2"/>
      <c r="F644" s="2"/>
      <c r="G644" s="53"/>
    </row>
    <row r="645" spans="1:7" ht="12.75">
      <c r="A645" s="3"/>
      <c r="D645" s="2"/>
      <c r="E645" s="2"/>
      <c r="F645" s="2"/>
      <c r="G645" s="53"/>
    </row>
    <row r="646" spans="1:7" ht="12.75">
      <c r="A646" s="3"/>
      <c r="D646" s="2"/>
      <c r="E646" s="2"/>
      <c r="F646" s="2"/>
      <c r="G646" s="53"/>
    </row>
    <row r="647" spans="1:7" ht="12.75">
      <c r="A647" s="3"/>
      <c r="D647" s="2"/>
      <c r="E647" s="2"/>
      <c r="F647" s="2"/>
      <c r="G647" s="53"/>
    </row>
    <row r="648" spans="1:7" ht="12.75">
      <c r="A648" s="3"/>
      <c r="D648" s="2"/>
      <c r="E648" s="2"/>
      <c r="F648" s="2"/>
      <c r="G648" s="53"/>
    </row>
    <row r="649" spans="1:7" ht="12.75">
      <c r="A649" s="3"/>
      <c r="D649" s="2"/>
      <c r="E649" s="2"/>
      <c r="F649" s="2"/>
      <c r="G649" s="53"/>
    </row>
    <row r="650" spans="1:7" ht="12.75">
      <c r="A650" s="3"/>
      <c r="D650" s="2"/>
      <c r="E650" s="2"/>
      <c r="F650" s="2"/>
      <c r="G650" s="53"/>
    </row>
    <row r="651" spans="1:7" ht="12.75">
      <c r="A651" s="3"/>
      <c r="D651" s="2"/>
      <c r="E651" s="2"/>
      <c r="F651" s="2"/>
      <c r="G651" s="53"/>
    </row>
    <row r="652" spans="1:7" ht="12.75">
      <c r="A652" s="3"/>
      <c r="D652" s="2"/>
      <c r="E652" s="2"/>
      <c r="F652" s="2"/>
      <c r="G652" s="53"/>
    </row>
    <row r="653" spans="1:7" ht="12.75">
      <c r="A653" s="3"/>
      <c r="D653" s="2"/>
      <c r="E653" s="2"/>
      <c r="F653" s="2"/>
      <c r="G653" s="53"/>
    </row>
    <row r="654" spans="1:7" ht="12.75">
      <c r="A654" s="3"/>
      <c r="D654" s="2"/>
      <c r="E654" s="2"/>
      <c r="F654" s="2"/>
      <c r="G654" s="53"/>
    </row>
    <row r="655" spans="1:7" ht="12.75">
      <c r="A655" s="3"/>
      <c r="D655" s="2"/>
      <c r="E655" s="2"/>
      <c r="F655" s="2"/>
      <c r="G655" s="53"/>
    </row>
    <row r="656" spans="1:7" ht="12.75">
      <c r="A656" s="3"/>
      <c r="D656" s="2"/>
      <c r="E656" s="2"/>
      <c r="F656" s="2"/>
      <c r="G656" s="53"/>
    </row>
    <row r="657" spans="1:7" ht="12.75">
      <c r="A657" s="3"/>
      <c r="D657" s="2"/>
      <c r="E657" s="2"/>
      <c r="F657" s="2"/>
      <c r="G657" s="53"/>
    </row>
    <row r="658" spans="1:7" ht="12.75">
      <c r="A658" s="3"/>
      <c r="D658" s="2"/>
      <c r="E658" s="2"/>
      <c r="F658" s="2"/>
      <c r="G658" s="53"/>
    </row>
    <row r="659" spans="1:7" ht="12.75">
      <c r="A659" s="3"/>
      <c r="D659" s="2"/>
      <c r="E659" s="2"/>
      <c r="F659" s="2"/>
      <c r="G659" s="53"/>
    </row>
    <row r="660" spans="1:7" ht="12.75">
      <c r="A660" s="3"/>
      <c r="D660" s="2"/>
      <c r="E660" s="2"/>
      <c r="F660" s="2"/>
      <c r="G660" s="53"/>
    </row>
    <row r="661" spans="1:7" ht="12.75">
      <c r="A661" s="3"/>
      <c r="D661" s="2"/>
      <c r="E661" s="2"/>
      <c r="F661" s="2"/>
      <c r="G661" s="53"/>
    </row>
    <row r="662" spans="1:7" ht="12.75">
      <c r="A662" s="3"/>
      <c r="D662" s="2"/>
      <c r="E662" s="2"/>
      <c r="F662" s="2"/>
      <c r="G662" s="53"/>
    </row>
    <row r="663" spans="1:7" ht="12.75">
      <c r="A663" s="3"/>
      <c r="D663" s="2"/>
      <c r="E663" s="2"/>
      <c r="F663" s="2"/>
      <c r="G663" s="53"/>
    </row>
    <row r="664" spans="1:7" ht="12.75">
      <c r="A664" s="3"/>
      <c r="D664" s="2"/>
      <c r="E664" s="2"/>
      <c r="F664" s="2"/>
      <c r="G664" s="53"/>
    </row>
    <row r="665" spans="1:7" ht="12.75">
      <c r="A665" s="3"/>
      <c r="D665" s="2"/>
      <c r="E665" s="2"/>
      <c r="F665" s="2"/>
      <c r="G665" s="53"/>
    </row>
    <row r="666" spans="1:7" ht="12.75">
      <c r="A666" s="3"/>
      <c r="D666" s="2"/>
      <c r="E666" s="2"/>
      <c r="F666" s="2"/>
      <c r="G666" s="53"/>
    </row>
    <row r="667" spans="1:7" ht="12.75">
      <c r="A667" s="3"/>
      <c r="D667" s="2"/>
      <c r="E667" s="2"/>
      <c r="F667" s="2"/>
      <c r="G667" s="53"/>
    </row>
    <row r="668" spans="1:7" ht="12.75">
      <c r="A668" s="3"/>
      <c r="D668" s="2"/>
      <c r="E668" s="2"/>
      <c r="F668" s="2"/>
      <c r="G668" s="53"/>
    </row>
    <row r="669" spans="1:7" ht="12.75">
      <c r="A669" s="3"/>
      <c r="D669" s="2"/>
      <c r="E669" s="2"/>
      <c r="F669" s="2"/>
      <c r="G669" s="53"/>
    </row>
    <row r="670" spans="1:7" ht="12.75">
      <c r="A670" s="3"/>
      <c r="D670" s="2"/>
      <c r="E670" s="2"/>
      <c r="F670" s="2"/>
      <c r="G670" s="53"/>
    </row>
    <row r="671" spans="1:7" ht="12.75">
      <c r="A671" s="3"/>
      <c r="D671" s="2"/>
      <c r="E671" s="2"/>
      <c r="F671" s="2"/>
      <c r="G671" s="53"/>
    </row>
    <row r="672" spans="1:7" ht="12.75">
      <c r="A672" s="3"/>
      <c r="D672" s="2"/>
      <c r="E672" s="2"/>
      <c r="F672" s="2"/>
      <c r="G672" s="53"/>
    </row>
    <row r="673" spans="1:7" ht="12.75">
      <c r="A673" s="3"/>
      <c r="D673" s="2"/>
      <c r="E673" s="2"/>
      <c r="F673" s="2"/>
      <c r="G673" s="53"/>
    </row>
    <row r="674" spans="1:7" ht="12.75">
      <c r="A674" s="3"/>
      <c r="D674" s="2"/>
      <c r="E674" s="2"/>
      <c r="F674" s="2"/>
      <c r="G674" s="53"/>
    </row>
    <row r="675" spans="1:7" ht="12.75">
      <c r="A675" s="3"/>
      <c r="D675" s="2"/>
      <c r="E675" s="2"/>
      <c r="F675" s="2"/>
      <c r="G675" s="53"/>
    </row>
    <row r="676" spans="1:7" ht="12.75">
      <c r="A676" s="3"/>
      <c r="D676" s="2"/>
      <c r="E676" s="2"/>
      <c r="F676" s="2"/>
      <c r="G676" s="53"/>
    </row>
    <row r="677" spans="1:7" ht="12.75">
      <c r="A677" s="3"/>
      <c r="D677" s="2"/>
      <c r="E677" s="2"/>
      <c r="F677" s="2"/>
      <c r="G677" s="53"/>
    </row>
    <row r="678" spans="1:7" ht="12.75">
      <c r="A678" s="3"/>
      <c r="D678" s="2"/>
      <c r="E678" s="2"/>
      <c r="F678" s="2"/>
      <c r="G678" s="53"/>
    </row>
    <row r="679" spans="1:7" ht="12.75">
      <c r="A679" s="3"/>
      <c r="D679" s="2"/>
      <c r="E679" s="2"/>
      <c r="F679" s="2"/>
      <c r="G679" s="53"/>
    </row>
    <row r="680" spans="1:7" ht="12.75">
      <c r="A680" s="3"/>
      <c r="D680" s="2"/>
      <c r="E680" s="2"/>
      <c r="F680" s="2"/>
      <c r="G680" s="53"/>
    </row>
    <row r="681" spans="1:7" ht="12.75">
      <c r="A681" s="3"/>
      <c r="D681" s="2"/>
      <c r="E681" s="2"/>
      <c r="F681" s="2"/>
      <c r="G681" s="53"/>
    </row>
    <row r="682" spans="1:7" ht="12.75">
      <c r="A682" s="3"/>
      <c r="D682" s="2"/>
      <c r="E682" s="2"/>
      <c r="F682" s="2"/>
      <c r="G682" s="53"/>
    </row>
    <row r="683" spans="1:7" ht="12.75">
      <c r="A683" s="3"/>
      <c r="D683" s="2"/>
      <c r="E683" s="2"/>
      <c r="F683" s="2"/>
      <c r="G683" s="53"/>
    </row>
    <row r="684" spans="1:7" ht="12.75">
      <c r="A684" s="3"/>
      <c r="D684" s="2"/>
      <c r="E684" s="2"/>
      <c r="F684" s="2"/>
      <c r="G684" s="53"/>
    </row>
    <row r="685" spans="1:7" ht="12.75">
      <c r="A685" s="3"/>
      <c r="D685" s="2"/>
      <c r="E685" s="2"/>
      <c r="F685" s="2"/>
      <c r="G685" s="53"/>
    </row>
    <row r="686" spans="1:7" ht="12.75">
      <c r="A686" s="3"/>
      <c r="D686" s="2"/>
      <c r="E686" s="2"/>
      <c r="F686" s="2"/>
      <c r="G686" s="53"/>
    </row>
    <row r="687" spans="1:7" ht="12.75">
      <c r="A687" s="3"/>
      <c r="D687" s="2"/>
      <c r="E687" s="2"/>
      <c r="F687" s="2"/>
      <c r="G687" s="53"/>
    </row>
    <row r="688" spans="1:7" ht="12.75">
      <c r="A688" s="3"/>
      <c r="D688" s="2"/>
      <c r="E688" s="2"/>
      <c r="F688" s="2"/>
      <c r="G688" s="53"/>
    </row>
    <row r="689" spans="1:7" ht="12.75">
      <c r="A689" s="3"/>
      <c r="D689" s="2"/>
      <c r="E689" s="2"/>
      <c r="F689" s="2"/>
      <c r="G689" s="53"/>
    </row>
    <row r="690" spans="1:7" ht="12.75">
      <c r="A690" s="3"/>
      <c r="D690" s="2"/>
      <c r="E690" s="2"/>
      <c r="F690" s="2"/>
      <c r="G690" s="53"/>
    </row>
    <row r="691" spans="1:7" ht="12.75">
      <c r="A691" s="3"/>
      <c r="D691" s="2"/>
      <c r="E691" s="2"/>
      <c r="F691" s="2"/>
      <c r="G691" s="53"/>
    </row>
    <row r="692" spans="1:7" ht="12.75">
      <c r="A692" s="3"/>
      <c r="D692" s="2"/>
      <c r="E692" s="2"/>
      <c r="F692" s="2"/>
      <c r="G692" s="53"/>
    </row>
    <row r="693" spans="1:7" ht="12.75">
      <c r="A693" s="3"/>
      <c r="D693" s="2"/>
      <c r="E693" s="2"/>
      <c r="F693" s="2"/>
      <c r="G693" s="53"/>
    </row>
    <row r="694" spans="1:7" ht="12.75">
      <c r="A694" s="3"/>
      <c r="D694" s="2"/>
      <c r="E694" s="2"/>
      <c r="F694" s="2"/>
      <c r="G694" s="53"/>
    </row>
    <row r="695" spans="1:7" ht="12.75">
      <c r="A695" s="3"/>
      <c r="D695" s="2"/>
      <c r="E695" s="2"/>
      <c r="F695" s="2"/>
      <c r="G695" s="53"/>
    </row>
    <row r="696" spans="1:7" ht="12.75">
      <c r="A696" s="3"/>
      <c r="D696" s="2"/>
      <c r="E696" s="2"/>
      <c r="F696" s="2"/>
      <c r="G696" s="53"/>
    </row>
    <row r="697" spans="1:7" ht="12.75">
      <c r="A697" s="3"/>
      <c r="D697" s="2"/>
      <c r="E697" s="2"/>
      <c r="F697" s="2"/>
      <c r="G697" s="53"/>
    </row>
    <row r="698" spans="1:7" ht="12.75">
      <c r="A698" s="3"/>
      <c r="D698" s="2"/>
      <c r="E698" s="2"/>
      <c r="F698" s="2"/>
      <c r="G698" s="53"/>
    </row>
    <row r="699" spans="1:7" ht="12.75">
      <c r="A699" s="3"/>
      <c r="D699" s="2"/>
      <c r="E699" s="2"/>
      <c r="F699" s="2"/>
      <c r="G699" s="53"/>
    </row>
    <row r="700" spans="1:7" ht="12.75">
      <c r="A700" s="3"/>
      <c r="D700" s="2"/>
      <c r="E700" s="2"/>
      <c r="F700" s="2"/>
      <c r="G700" s="53"/>
    </row>
    <row r="701" spans="1:7" ht="12.75">
      <c r="A701" s="3"/>
      <c r="D701" s="2"/>
      <c r="E701" s="2"/>
      <c r="F701" s="2"/>
      <c r="G701" s="53"/>
    </row>
    <row r="702" spans="1:7" ht="12.75">
      <c r="A702" s="3"/>
      <c r="D702" s="2"/>
      <c r="E702" s="2"/>
      <c r="F702" s="2"/>
      <c r="G702" s="53"/>
    </row>
    <row r="703" spans="1:7" ht="12.75">
      <c r="A703" s="3"/>
      <c r="D703" s="2"/>
      <c r="E703" s="2"/>
      <c r="F703" s="2"/>
      <c r="G703" s="53"/>
    </row>
    <row r="704" spans="1:7" ht="12.75">
      <c r="A704" s="3"/>
      <c r="D704" s="2"/>
      <c r="E704" s="2"/>
      <c r="F704" s="2"/>
      <c r="G704" s="53"/>
    </row>
    <row r="705" spans="1:7" ht="12.75">
      <c r="A705" s="3"/>
      <c r="D705" s="2"/>
      <c r="E705" s="2"/>
      <c r="F705" s="2"/>
      <c r="G705" s="53"/>
    </row>
    <row r="706" spans="1:7" ht="12.75">
      <c r="A706" s="3"/>
      <c r="D706" s="2"/>
      <c r="E706" s="2"/>
      <c r="F706" s="2"/>
      <c r="G706" s="53"/>
    </row>
    <row r="707" spans="1:7" ht="12.75">
      <c r="A707" s="3"/>
      <c r="D707" s="2"/>
      <c r="E707" s="2"/>
      <c r="F707" s="2"/>
      <c r="G707" s="53"/>
    </row>
    <row r="708" spans="1:7" ht="12.75">
      <c r="A708" s="3"/>
      <c r="D708" s="2"/>
      <c r="E708" s="2"/>
      <c r="F708" s="2"/>
      <c r="G708" s="53"/>
    </row>
    <row r="709" spans="1:7" ht="12.75">
      <c r="A709" s="3"/>
      <c r="D709" s="2"/>
      <c r="E709" s="2"/>
      <c r="F709" s="2"/>
      <c r="G709" s="53"/>
    </row>
    <row r="710" spans="1:7" ht="12.75">
      <c r="A710" s="3"/>
      <c r="D710" s="2"/>
      <c r="E710" s="2"/>
      <c r="F710" s="2"/>
      <c r="G710" s="53"/>
    </row>
    <row r="711" spans="1:7" ht="12.75">
      <c r="A711" s="3"/>
      <c r="D711" s="2"/>
      <c r="E711" s="2"/>
      <c r="F711" s="2"/>
      <c r="G711" s="53"/>
    </row>
    <row r="712" spans="1:7" ht="12.75">
      <c r="A712" s="3"/>
      <c r="D712" s="2"/>
      <c r="E712" s="2"/>
      <c r="F712" s="2"/>
      <c r="G712" s="53"/>
    </row>
    <row r="713" spans="1:7" ht="12.75">
      <c r="A713" s="3"/>
      <c r="D713" s="2"/>
      <c r="E713" s="2"/>
      <c r="F713" s="2"/>
      <c r="G713" s="53"/>
    </row>
    <row r="714" spans="1:7" ht="12.75">
      <c r="A714" s="3"/>
      <c r="D714" s="2"/>
      <c r="E714" s="2"/>
      <c r="F714" s="2"/>
      <c r="G714" s="53"/>
    </row>
    <row r="715" spans="1:7" ht="12.75">
      <c r="A715" s="3"/>
      <c r="D715" s="2"/>
      <c r="E715" s="2"/>
      <c r="F715" s="2"/>
      <c r="G715" s="53"/>
    </row>
    <row r="716" spans="1:7" ht="12.75">
      <c r="A716" s="3"/>
      <c r="D716" s="2"/>
      <c r="E716" s="2"/>
      <c r="F716" s="2"/>
      <c r="G716" s="53"/>
    </row>
    <row r="717" spans="1:7" ht="12.75">
      <c r="A717" s="3"/>
      <c r="D717" s="2"/>
      <c r="E717" s="2"/>
      <c r="F717" s="2"/>
      <c r="G717" s="53"/>
    </row>
    <row r="718" spans="1:7" ht="12.75">
      <c r="A718" s="3"/>
      <c r="D718" s="2"/>
      <c r="E718" s="2"/>
      <c r="F718" s="2"/>
      <c r="G718" s="53"/>
    </row>
    <row r="719" spans="1:7" ht="12.75">
      <c r="A719" s="3"/>
      <c r="D719" s="2"/>
      <c r="E719" s="2"/>
      <c r="F719" s="2"/>
      <c r="G719" s="53"/>
    </row>
    <row r="720" spans="1:7" ht="12.75">
      <c r="A720" s="3"/>
      <c r="D720" s="2"/>
      <c r="E720" s="2"/>
      <c r="F720" s="2"/>
      <c r="G720" s="53"/>
    </row>
    <row r="721" spans="1:7" ht="12.75">
      <c r="A721" s="3"/>
      <c r="D721" s="2"/>
      <c r="E721" s="2"/>
      <c r="F721" s="2"/>
      <c r="G721" s="53"/>
    </row>
    <row r="722" spans="1:7" ht="12.75">
      <c r="A722" s="3"/>
      <c r="D722" s="2"/>
      <c r="E722" s="2"/>
      <c r="F722" s="2"/>
      <c r="G722" s="53"/>
    </row>
    <row r="723" spans="1:7" ht="12.75">
      <c r="A723" s="3"/>
      <c r="D723" s="2"/>
      <c r="E723" s="2"/>
      <c r="F723" s="2"/>
      <c r="G723" s="53"/>
    </row>
    <row r="724" spans="1:7" ht="12.75">
      <c r="A724" s="3"/>
      <c r="D724" s="2"/>
      <c r="E724" s="2"/>
      <c r="F724" s="2"/>
      <c r="G724" s="53"/>
    </row>
    <row r="725" spans="1:7" ht="12.75">
      <c r="A725" s="3"/>
      <c r="D725" s="2"/>
      <c r="E725" s="2"/>
      <c r="F725" s="2"/>
      <c r="G725" s="53"/>
    </row>
    <row r="726" spans="1:7" ht="12.75">
      <c r="A726" s="3"/>
      <c r="D726" s="2"/>
      <c r="E726" s="2"/>
      <c r="F726" s="2"/>
      <c r="G726" s="53"/>
    </row>
    <row r="727" spans="1:7" ht="12.75">
      <c r="A727" s="3"/>
      <c r="D727" s="2"/>
      <c r="E727" s="2"/>
      <c r="F727" s="2"/>
      <c r="G727" s="53"/>
    </row>
    <row r="728" spans="1:7" ht="12.75">
      <c r="A728" s="3"/>
      <c r="D728" s="2"/>
      <c r="E728" s="2"/>
      <c r="F728" s="2"/>
      <c r="G728" s="53"/>
    </row>
    <row r="729" spans="1:7" ht="12.75">
      <c r="A729" s="3"/>
      <c r="D729" s="2"/>
      <c r="E729" s="2"/>
      <c r="F729" s="2"/>
      <c r="G729" s="53"/>
    </row>
    <row r="730" spans="1:7" ht="12.75">
      <c r="A730" s="3"/>
      <c r="D730" s="2"/>
      <c r="E730" s="2"/>
      <c r="F730" s="2"/>
      <c r="G730" s="53"/>
    </row>
    <row r="731" spans="1:7" ht="12.75">
      <c r="A731" s="3"/>
      <c r="D731" s="2"/>
      <c r="E731" s="2"/>
      <c r="F731" s="2"/>
      <c r="G731" s="53"/>
    </row>
    <row r="732" spans="1:7" ht="12.75">
      <c r="A732" s="3"/>
      <c r="D732" s="2"/>
      <c r="E732" s="2"/>
      <c r="F732" s="2"/>
      <c r="G732" s="53"/>
    </row>
    <row r="733" spans="1:7" ht="12.75">
      <c r="A733" s="3"/>
      <c r="D733" s="2"/>
      <c r="E733" s="2"/>
      <c r="F733" s="2"/>
      <c r="G733" s="53"/>
    </row>
    <row r="734" spans="1:7" ht="12.75">
      <c r="A734" s="3"/>
      <c r="D734" s="2"/>
      <c r="E734" s="2"/>
      <c r="F734" s="2"/>
      <c r="G734" s="53"/>
    </row>
    <row r="735" spans="1:7" ht="12.75">
      <c r="A735" s="3"/>
      <c r="D735" s="2"/>
      <c r="E735" s="2"/>
      <c r="F735" s="2"/>
      <c r="G735" s="53"/>
    </row>
    <row r="736" spans="1:7" ht="12.75">
      <c r="A736" s="3"/>
      <c r="D736" s="2"/>
      <c r="E736" s="2"/>
      <c r="F736" s="2"/>
      <c r="G736" s="53"/>
    </row>
    <row r="737" spans="1:7" ht="12.75">
      <c r="A737" s="3"/>
      <c r="D737" s="2"/>
      <c r="E737" s="2"/>
      <c r="F737" s="2"/>
      <c r="G737" s="53"/>
    </row>
    <row r="738" spans="1:7" ht="12.75">
      <c r="A738" s="3"/>
      <c r="D738" s="2"/>
      <c r="E738" s="2"/>
      <c r="F738" s="2"/>
      <c r="G738" s="53"/>
    </row>
    <row r="739" spans="1:7" ht="12.75">
      <c r="A739" s="3"/>
      <c r="D739" s="2"/>
      <c r="E739" s="2"/>
      <c r="F739" s="2"/>
      <c r="G739" s="53"/>
    </row>
    <row r="740" spans="1:7" ht="12.75">
      <c r="A740" s="3"/>
      <c r="D740" s="2"/>
      <c r="E740" s="2"/>
      <c r="F740" s="2"/>
      <c r="G740" s="53"/>
    </row>
    <row r="741" spans="1:7" ht="12.75">
      <c r="A741" s="3"/>
      <c r="D741" s="2"/>
      <c r="E741" s="2"/>
      <c r="F741" s="2"/>
      <c r="G741" s="53"/>
    </row>
    <row r="742" spans="1:7" ht="12.75">
      <c r="A742" s="3"/>
      <c r="D742" s="2"/>
      <c r="E742" s="2"/>
      <c r="F742" s="2"/>
      <c r="G742" s="53"/>
    </row>
    <row r="743" spans="1:7" ht="12.75">
      <c r="A743" s="3"/>
      <c r="D743" s="2"/>
      <c r="E743" s="2"/>
      <c r="F743" s="2"/>
      <c r="G743" s="53"/>
    </row>
    <row r="744" spans="1:7" ht="12.75">
      <c r="A744" s="3"/>
      <c r="D744" s="2"/>
      <c r="E744" s="2"/>
      <c r="F744" s="2"/>
      <c r="G744" s="53"/>
    </row>
    <row r="745" spans="1:7" ht="12.75">
      <c r="A745" s="3"/>
      <c r="D745" s="2"/>
      <c r="E745" s="2"/>
      <c r="F745" s="2"/>
      <c r="G745" s="53"/>
    </row>
    <row r="746" spans="1:7" ht="12.75">
      <c r="A746" s="3"/>
      <c r="D746" s="2"/>
      <c r="E746" s="2"/>
      <c r="F746" s="2"/>
      <c r="G746" s="53"/>
    </row>
    <row r="747" spans="1:7" ht="12.75">
      <c r="A747" s="3"/>
      <c r="D747" s="2"/>
      <c r="E747" s="2"/>
      <c r="F747" s="2"/>
      <c r="G747" s="53"/>
    </row>
    <row r="748" spans="1:7" ht="12.75">
      <c r="A748" s="3"/>
      <c r="D748" s="2"/>
      <c r="E748" s="2"/>
      <c r="F748" s="2"/>
      <c r="G748" s="53"/>
    </row>
    <row r="749" spans="1:7" ht="12.75">
      <c r="A749" s="3"/>
      <c r="D749" s="2"/>
      <c r="E749" s="2"/>
      <c r="F749" s="2"/>
      <c r="G749" s="53"/>
    </row>
    <row r="750" spans="1:7" ht="12.75">
      <c r="A750" s="3"/>
      <c r="D750" s="2"/>
      <c r="E750" s="2"/>
      <c r="F750" s="2"/>
      <c r="G750" s="53"/>
    </row>
    <row r="751" spans="1:7" ht="12.75">
      <c r="A751" s="3"/>
      <c r="D751" s="2"/>
      <c r="E751" s="2"/>
      <c r="F751" s="2"/>
      <c r="G751" s="53"/>
    </row>
    <row r="752" spans="1:7" ht="12.75">
      <c r="A752" s="3"/>
      <c r="D752" s="2"/>
      <c r="E752" s="2"/>
      <c r="F752" s="2"/>
      <c r="G752" s="53"/>
    </row>
    <row r="753" spans="1:7" ht="12.75">
      <c r="A753" s="3"/>
      <c r="D753" s="2"/>
      <c r="E753" s="2"/>
      <c r="F753" s="2"/>
      <c r="G753" s="53"/>
    </row>
    <row r="754" spans="1:7" ht="12.75">
      <c r="A754" s="3"/>
      <c r="D754" s="2"/>
      <c r="E754" s="2"/>
      <c r="F754" s="2"/>
      <c r="G754" s="53"/>
    </row>
    <row r="755" spans="1:7" ht="12.75">
      <c r="A755" s="3"/>
      <c r="D755" s="2"/>
      <c r="E755" s="2"/>
      <c r="F755" s="2"/>
      <c r="G755" s="53"/>
    </row>
    <row r="756" spans="1:7" ht="12.75">
      <c r="A756" s="3"/>
      <c r="D756" s="2"/>
      <c r="E756" s="2"/>
      <c r="F756" s="2"/>
      <c r="G756" s="53"/>
    </row>
    <row r="757" spans="1:7" ht="12.75">
      <c r="A757" s="3"/>
      <c r="D757" s="2"/>
      <c r="E757" s="2"/>
      <c r="F757" s="2"/>
      <c r="G757" s="53"/>
    </row>
    <row r="758" spans="1:7" ht="12.75">
      <c r="A758" s="3"/>
      <c r="D758" s="2"/>
      <c r="E758" s="2"/>
      <c r="F758" s="2"/>
      <c r="G758" s="53"/>
    </row>
    <row r="759" spans="1:7" ht="12.75">
      <c r="A759" s="3"/>
      <c r="D759" s="2"/>
      <c r="E759" s="2"/>
      <c r="F759" s="2"/>
      <c r="G759" s="53"/>
    </row>
    <row r="760" spans="1:7" ht="12.75">
      <c r="A760" s="3"/>
      <c r="D760" s="2"/>
      <c r="E760" s="2"/>
      <c r="F760" s="2"/>
      <c r="G760" s="53"/>
    </row>
    <row r="761" spans="1:7" ht="12.75">
      <c r="A761" s="3"/>
      <c r="D761" s="2"/>
      <c r="E761" s="2"/>
      <c r="F761" s="2"/>
      <c r="G761" s="53"/>
    </row>
    <row r="762" spans="1:7" ht="12.75">
      <c r="A762" s="3"/>
      <c r="D762" s="2"/>
      <c r="E762" s="2"/>
      <c r="F762" s="2"/>
      <c r="G762" s="53"/>
    </row>
    <row r="763" spans="1:7" ht="12.75">
      <c r="A763" s="3"/>
      <c r="D763" s="2"/>
      <c r="E763" s="2"/>
      <c r="F763" s="2"/>
      <c r="G763" s="53"/>
    </row>
    <row r="764" spans="1:7" ht="12.75">
      <c r="A764" s="3"/>
      <c r="D764" s="2"/>
      <c r="E764" s="2"/>
      <c r="F764" s="2"/>
      <c r="G764" s="53"/>
    </row>
    <row r="765" spans="1:7" ht="12.75">
      <c r="A765" s="3"/>
      <c r="D765" s="2"/>
      <c r="E765" s="2"/>
      <c r="F765" s="2"/>
      <c r="G765" s="53"/>
    </row>
    <row r="766" spans="1:7" ht="12.75">
      <c r="A766" s="3"/>
      <c r="D766" s="2"/>
      <c r="E766" s="2"/>
      <c r="F766" s="2"/>
      <c r="G766" s="53"/>
    </row>
    <row r="767" spans="1:7" ht="12.75">
      <c r="A767" s="3"/>
      <c r="D767" s="2"/>
      <c r="E767" s="2"/>
      <c r="F767" s="2"/>
      <c r="G767" s="53"/>
    </row>
    <row r="768" spans="1:7" ht="12.75">
      <c r="A768" s="3"/>
      <c r="D768" s="2"/>
      <c r="E768" s="2"/>
      <c r="F768" s="2"/>
      <c r="G768" s="53"/>
    </row>
    <row r="769" spans="1:7" ht="12.75">
      <c r="A769" s="3"/>
      <c r="D769" s="2"/>
      <c r="E769" s="2"/>
      <c r="F769" s="2"/>
      <c r="G769" s="53"/>
    </row>
    <row r="770" spans="1:7" ht="12.75">
      <c r="A770" s="3"/>
      <c r="D770" s="2"/>
      <c r="E770" s="2"/>
      <c r="F770" s="2"/>
      <c r="G770" s="53"/>
    </row>
    <row r="771" spans="1:7" ht="12.75">
      <c r="A771" s="3"/>
      <c r="D771" s="2"/>
      <c r="E771" s="2"/>
      <c r="F771" s="2"/>
      <c r="G771" s="53"/>
    </row>
    <row r="772" spans="1:7" ht="12.75">
      <c r="A772" s="3"/>
      <c r="D772" s="2"/>
      <c r="E772" s="2"/>
      <c r="F772" s="2"/>
      <c r="G772" s="53"/>
    </row>
    <row r="773" spans="1:7" ht="12.75">
      <c r="A773" s="3"/>
      <c r="D773" s="2"/>
      <c r="E773" s="2"/>
      <c r="F773" s="2"/>
      <c r="G773" s="53"/>
    </row>
    <row r="774" spans="1:7" ht="12.75">
      <c r="A774" s="3"/>
      <c r="D774" s="2"/>
      <c r="E774" s="2"/>
      <c r="F774" s="2"/>
      <c r="G774" s="53"/>
    </row>
    <row r="775" spans="1:7" ht="12.75">
      <c r="A775" s="3"/>
      <c r="D775" s="2"/>
      <c r="E775" s="2"/>
      <c r="F775" s="2"/>
      <c r="G775" s="53"/>
    </row>
    <row r="776" spans="1:7" ht="12.75">
      <c r="A776" s="3"/>
      <c r="D776" s="2"/>
      <c r="E776" s="2"/>
      <c r="F776" s="2"/>
      <c r="G776" s="53"/>
    </row>
    <row r="777" spans="1:7" ht="12.75">
      <c r="A777" s="3"/>
      <c r="D777" s="2"/>
      <c r="E777" s="2"/>
      <c r="F777" s="2"/>
      <c r="G777" s="53"/>
    </row>
    <row r="778" spans="1:7" ht="12.75">
      <c r="A778" s="3"/>
      <c r="D778" s="2"/>
      <c r="E778" s="2"/>
      <c r="F778" s="2"/>
      <c r="G778" s="53"/>
    </row>
    <row r="779" spans="1:7" ht="12.75">
      <c r="A779" s="3"/>
      <c r="D779" s="2"/>
      <c r="E779" s="2"/>
      <c r="F779" s="2"/>
      <c r="G779" s="53"/>
    </row>
    <row r="780" spans="1:7" ht="12.75">
      <c r="A780" s="3"/>
      <c r="D780" s="2"/>
      <c r="E780" s="2"/>
      <c r="F780" s="2"/>
      <c r="G780" s="53"/>
    </row>
    <row r="781" spans="1:7" ht="12.75">
      <c r="A781" s="3"/>
      <c r="D781" s="2"/>
      <c r="E781" s="2"/>
      <c r="F781" s="2"/>
      <c r="G781" s="53"/>
    </row>
    <row r="782" spans="1:7" ht="12.75">
      <c r="A782" s="3"/>
      <c r="D782" s="2"/>
      <c r="E782" s="2"/>
      <c r="F782" s="2"/>
      <c r="G782" s="53"/>
    </row>
    <row r="783" spans="1:7" ht="12.75">
      <c r="A783" s="3"/>
      <c r="D783" s="2"/>
      <c r="E783" s="2"/>
      <c r="F783" s="2"/>
      <c r="G783" s="53"/>
    </row>
    <row r="784" spans="1:7" ht="12.75">
      <c r="A784" s="3"/>
      <c r="D784" s="2"/>
      <c r="E784" s="2"/>
      <c r="F784" s="2"/>
      <c r="G784" s="53"/>
    </row>
    <row r="785" spans="1:7" ht="12.75">
      <c r="A785" s="3"/>
      <c r="D785" s="2"/>
      <c r="E785" s="2"/>
      <c r="F785" s="2"/>
      <c r="G785" s="53"/>
    </row>
    <row r="786" spans="1:7" ht="12.75">
      <c r="A786" s="3"/>
      <c r="D786" s="2"/>
      <c r="E786" s="2"/>
      <c r="F786" s="2"/>
      <c r="G786" s="53"/>
    </row>
    <row r="787" spans="1:7" ht="12.75">
      <c r="A787" s="3"/>
      <c r="D787" s="2"/>
      <c r="E787" s="2"/>
      <c r="F787" s="2"/>
      <c r="G787" s="53"/>
    </row>
    <row r="788" spans="1:7" ht="12.75">
      <c r="A788" s="3"/>
      <c r="D788" s="2"/>
      <c r="E788" s="2"/>
      <c r="F788" s="2"/>
      <c r="G788" s="53"/>
    </row>
    <row r="789" spans="1:7" ht="12.75">
      <c r="A789" s="3"/>
      <c r="D789" s="2"/>
      <c r="E789" s="2"/>
      <c r="F789" s="2"/>
      <c r="G789" s="53"/>
    </row>
    <row r="790" spans="1:7" ht="12.75">
      <c r="A790" s="3"/>
      <c r="D790" s="2"/>
      <c r="E790" s="2"/>
      <c r="F790" s="2"/>
      <c r="G790" s="53"/>
    </row>
    <row r="791" spans="1:7" ht="12.75">
      <c r="A791" s="3"/>
      <c r="D791" s="2"/>
      <c r="E791" s="2"/>
      <c r="F791" s="2"/>
      <c r="G791" s="53"/>
    </row>
    <row r="792" spans="1:7" ht="12.75">
      <c r="A792" s="3"/>
      <c r="D792" s="2"/>
      <c r="E792" s="2"/>
      <c r="F792" s="2"/>
      <c r="G792" s="53"/>
    </row>
    <row r="793" spans="1:7" ht="12.75">
      <c r="A793" s="3"/>
      <c r="D793" s="2"/>
      <c r="E793" s="2"/>
      <c r="F793" s="2"/>
      <c r="G793" s="53"/>
    </row>
    <row r="794" spans="1:7" ht="12.75">
      <c r="A794" s="3"/>
      <c r="D794" s="2"/>
      <c r="E794" s="2"/>
      <c r="F794" s="2"/>
      <c r="G794" s="53"/>
    </row>
    <row r="795" spans="1:7" ht="12.75">
      <c r="A795" s="3"/>
      <c r="D795" s="2"/>
      <c r="E795" s="2"/>
      <c r="F795" s="2"/>
      <c r="G795" s="53"/>
    </row>
    <row r="796" spans="1:7" ht="12.75">
      <c r="A796" s="3"/>
      <c r="D796" s="2"/>
      <c r="E796" s="2"/>
      <c r="F796" s="2"/>
      <c r="G796" s="53"/>
    </row>
    <row r="797" spans="1:7" ht="12.75">
      <c r="A797" s="3"/>
      <c r="D797" s="2"/>
      <c r="E797" s="2"/>
      <c r="F797" s="2"/>
      <c r="G797" s="53"/>
    </row>
    <row r="798" spans="1:7" ht="12.75">
      <c r="A798" s="3"/>
      <c r="D798" s="2"/>
      <c r="E798" s="2"/>
      <c r="F798" s="2"/>
      <c r="G798" s="53"/>
    </row>
    <row r="799" spans="1:7" ht="12.75">
      <c r="A799" s="3"/>
      <c r="D799" s="2"/>
      <c r="E799" s="2"/>
      <c r="F799" s="2"/>
      <c r="G799" s="53"/>
    </row>
    <row r="800" spans="1:7" ht="12.75">
      <c r="A800" s="3"/>
      <c r="D800" s="2"/>
      <c r="E800" s="2"/>
      <c r="F800" s="2"/>
      <c r="G800" s="53"/>
    </row>
    <row r="801" spans="1:7" ht="12.75">
      <c r="A801" s="3"/>
      <c r="D801" s="2"/>
      <c r="E801" s="2"/>
      <c r="F801" s="2"/>
      <c r="G801" s="53"/>
    </row>
    <row r="802" spans="1:7" ht="12.75">
      <c r="A802" s="3"/>
      <c r="D802" s="2"/>
      <c r="E802" s="2"/>
      <c r="F802" s="2"/>
      <c r="G802" s="53"/>
    </row>
    <row r="803" spans="1:7" ht="12.75">
      <c r="A803" s="3"/>
      <c r="D803" s="2"/>
      <c r="E803" s="2"/>
      <c r="F803" s="2"/>
      <c r="G803" s="53"/>
    </row>
    <row r="804" spans="1:7" ht="12.75">
      <c r="A804" s="3"/>
      <c r="D804" s="2"/>
      <c r="E804" s="2"/>
      <c r="F804" s="2"/>
      <c r="G804" s="53"/>
    </row>
    <row r="805" spans="1:7" ht="12.75">
      <c r="A805" s="3"/>
      <c r="D805" s="2"/>
      <c r="E805" s="2"/>
      <c r="F805" s="2"/>
      <c r="G805" s="53"/>
    </row>
    <row r="806" spans="1:7" ht="12.75">
      <c r="A806" s="3"/>
      <c r="D806" s="2"/>
      <c r="E806" s="2"/>
      <c r="F806" s="2"/>
      <c r="G806" s="53"/>
    </row>
    <row r="807" spans="1:7" ht="12.75">
      <c r="A807" s="3"/>
      <c r="D807" s="2"/>
      <c r="E807" s="2"/>
      <c r="F807" s="2"/>
      <c r="G807" s="53"/>
    </row>
    <row r="808" spans="1:7" ht="12.75">
      <c r="A808" s="3"/>
      <c r="D808" s="2"/>
      <c r="E808" s="2"/>
      <c r="F808" s="2"/>
      <c r="G808" s="53"/>
    </row>
    <row r="809" spans="1:7" ht="12.75">
      <c r="A809" s="3"/>
      <c r="D809" s="2"/>
      <c r="E809" s="2"/>
      <c r="F809" s="2"/>
      <c r="G809" s="53"/>
    </row>
    <row r="810" spans="1:7" ht="12.75">
      <c r="A810" s="3"/>
      <c r="D810" s="2"/>
      <c r="E810" s="2"/>
      <c r="F810" s="2"/>
      <c r="G810" s="53"/>
    </row>
    <row r="811" spans="1:7" ht="12.75">
      <c r="A811" s="3"/>
      <c r="D811" s="2"/>
      <c r="E811" s="2"/>
      <c r="F811" s="2"/>
      <c r="G811" s="53"/>
    </row>
    <row r="812" spans="1:7" ht="12.75">
      <c r="A812" s="3"/>
      <c r="D812" s="2"/>
      <c r="E812" s="2"/>
      <c r="F812" s="2"/>
      <c r="G812" s="53"/>
    </row>
    <row r="813" spans="1:7" ht="12.75">
      <c r="A813" s="3"/>
      <c r="D813" s="2"/>
      <c r="E813" s="2"/>
      <c r="F813" s="2"/>
      <c r="G813" s="53"/>
    </row>
    <row r="814" spans="1:7" ht="12.75">
      <c r="A814" s="3"/>
      <c r="D814" s="2"/>
      <c r="E814" s="2"/>
      <c r="F814" s="2"/>
      <c r="G814" s="53"/>
    </row>
    <row r="815" spans="1:7" ht="12.75">
      <c r="A815" s="3"/>
      <c r="D815" s="2"/>
      <c r="E815" s="2"/>
      <c r="F815" s="2"/>
      <c r="G815" s="53"/>
    </row>
    <row r="816" spans="1:7" ht="12.75">
      <c r="A816" s="3"/>
      <c r="D816" s="2"/>
      <c r="E816" s="2"/>
      <c r="F816" s="2"/>
      <c r="G816" s="53"/>
    </row>
    <row r="817" spans="1:7" ht="12.75">
      <c r="A817" s="3"/>
      <c r="D817" s="2"/>
      <c r="E817" s="2"/>
      <c r="F817" s="2"/>
      <c r="G817" s="53"/>
    </row>
    <row r="818" spans="1:7" ht="12.75">
      <c r="A818" s="3"/>
      <c r="D818" s="2"/>
      <c r="E818" s="2"/>
      <c r="F818" s="2"/>
      <c r="G818" s="53"/>
    </row>
    <row r="819" spans="1:7" ht="12.75">
      <c r="A819" s="3"/>
      <c r="D819" s="2"/>
      <c r="E819" s="2"/>
      <c r="F819" s="2"/>
      <c r="G819" s="53"/>
    </row>
    <row r="820" spans="1:7" ht="12.75">
      <c r="A820" s="3"/>
      <c r="D820" s="2"/>
      <c r="E820" s="2"/>
      <c r="F820" s="2"/>
      <c r="G820" s="53"/>
    </row>
    <row r="821" spans="1:7" ht="12.75">
      <c r="A821" s="3"/>
      <c r="D821" s="2"/>
      <c r="E821" s="2"/>
      <c r="F821" s="2"/>
      <c r="G821" s="53"/>
    </row>
    <row r="822" spans="1:7" ht="12.75">
      <c r="A822" s="3"/>
      <c r="D822" s="2"/>
      <c r="E822" s="2"/>
      <c r="F822" s="2"/>
      <c r="G822" s="53"/>
    </row>
    <row r="823" spans="1:7" ht="12.75">
      <c r="A823" s="3"/>
      <c r="D823" s="2"/>
      <c r="E823" s="2"/>
      <c r="F823" s="2"/>
      <c r="G823" s="53"/>
    </row>
    <row r="824" spans="1:7" ht="12.75">
      <c r="A824" s="3"/>
      <c r="D824" s="2"/>
      <c r="E824" s="2"/>
      <c r="F824" s="2"/>
      <c r="G824" s="53"/>
    </row>
    <row r="825" spans="1:7" ht="12.75">
      <c r="A825" s="3"/>
      <c r="D825" s="2"/>
      <c r="E825" s="2"/>
      <c r="F825" s="2"/>
      <c r="G825" s="53"/>
    </row>
    <row r="826" spans="1:7" ht="12.75">
      <c r="A826" s="3"/>
      <c r="D826" s="2"/>
      <c r="E826" s="2"/>
      <c r="F826" s="2"/>
      <c r="G826" s="53"/>
    </row>
    <row r="827" spans="1:7" ht="12.75">
      <c r="A827" s="3"/>
      <c r="D827" s="2"/>
      <c r="E827" s="2"/>
      <c r="F827" s="2"/>
      <c r="G827" s="53"/>
    </row>
    <row r="828" spans="1:7" ht="12.75">
      <c r="A828" s="3"/>
      <c r="D828" s="2"/>
      <c r="E828" s="2"/>
      <c r="F828" s="2"/>
      <c r="G828" s="53"/>
    </row>
    <row r="829" spans="1:7" ht="12.75">
      <c r="A829" s="3"/>
      <c r="D829" s="2"/>
      <c r="E829" s="2"/>
      <c r="F829" s="2"/>
      <c r="G829" s="53"/>
    </row>
    <row r="830" spans="1:7" ht="12.75">
      <c r="A830" s="3"/>
      <c r="D830" s="2"/>
      <c r="E830" s="2"/>
      <c r="F830" s="2"/>
      <c r="G830" s="53"/>
    </row>
    <row r="831" spans="1:7" ht="12.75">
      <c r="A831" s="3"/>
      <c r="D831" s="2"/>
      <c r="E831" s="2"/>
      <c r="F831" s="2"/>
      <c r="G831" s="53"/>
    </row>
    <row r="832" spans="1:7" ht="12.75">
      <c r="A832" s="3"/>
      <c r="D832" s="2"/>
      <c r="E832" s="2"/>
      <c r="F832" s="2"/>
      <c r="G832" s="53"/>
    </row>
    <row r="833" spans="1:7" ht="12.75">
      <c r="A833" s="3"/>
      <c r="D833" s="2"/>
      <c r="E833" s="2"/>
      <c r="F833" s="2"/>
      <c r="G833" s="53"/>
    </row>
    <row r="834" spans="1:7" ht="12.75">
      <c r="A834" s="3"/>
      <c r="D834" s="2"/>
      <c r="E834" s="2"/>
      <c r="F834" s="2"/>
      <c r="G834" s="53"/>
    </row>
    <row r="835" spans="1:7" ht="12.75">
      <c r="A835" s="3"/>
      <c r="D835" s="2"/>
      <c r="E835" s="2"/>
      <c r="F835" s="2"/>
      <c r="G835" s="53"/>
    </row>
    <row r="836" spans="1:7" ht="12.75">
      <c r="A836" s="3"/>
      <c r="D836" s="2"/>
      <c r="E836" s="2"/>
      <c r="F836" s="2"/>
      <c r="G836" s="53"/>
    </row>
    <row r="837" spans="1:7" ht="12.75">
      <c r="A837" s="3"/>
      <c r="D837" s="2"/>
      <c r="E837" s="2"/>
      <c r="F837" s="2"/>
      <c r="G837" s="53"/>
    </row>
    <row r="838" spans="1:7" ht="12.75">
      <c r="A838" s="3"/>
      <c r="D838" s="2"/>
      <c r="E838" s="2"/>
      <c r="F838" s="2"/>
      <c r="G838" s="53"/>
    </row>
    <row r="839" spans="1:7" ht="12.75">
      <c r="A839" s="3"/>
      <c r="D839" s="2"/>
      <c r="E839" s="2"/>
      <c r="F839" s="2"/>
      <c r="G839" s="53"/>
    </row>
    <row r="840" spans="1:7" ht="12.75">
      <c r="A840" s="3"/>
      <c r="D840" s="2"/>
      <c r="E840" s="2"/>
      <c r="F840" s="2"/>
      <c r="G840" s="53"/>
    </row>
    <row r="841" spans="1:7" ht="12.75">
      <c r="A841" s="3"/>
      <c r="D841" s="2"/>
      <c r="E841" s="2"/>
      <c r="F841" s="2"/>
      <c r="G841" s="53"/>
    </row>
    <row r="842" spans="1:7" ht="12.75">
      <c r="A842" s="3"/>
      <c r="D842" s="2"/>
      <c r="E842" s="2"/>
      <c r="F842" s="2"/>
      <c r="G842" s="53"/>
    </row>
    <row r="843" spans="1:7" ht="12.75">
      <c r="A843" s="3"/>
      <c r="D843" s="2"/>
      <c r="E843" s="2"/>
      <c r="F843" s="2"/>
      <c r="G843" s="53"/>
    </row>
    <row r="844" spans="1:7" ht="12.75">
      <c r="A844" s="3"/>
      <c r="D844" s="2"/>
      <c r="E844" s="2"/>
      <c r="F844" s="2"/>
      <c r="G844" s="53"/>
    </row>
    <row r="845" spans="1:7" ht="12.75">
      <c r="A845" s="3"/>
      <c r="D845" s="2"/>
      <c r="E845" s="2"/>
      <c r="F845" s="2"/>
      <c r="G845" s="53"/>
    </row>
    <row r="846" spans="1:7" ht="12.75">
      <c r="A846" s="3"/>
      <c r="D846" s="2"/>
      <c r="E846" s="2"/>
      <c r="F846" s="2"/>
      <c r="G846" s="53"/>
    </row>
    <row r="847" spans="1:7" ht="12.75">
      <c r="A847" s="3"/>
      <c r="D847" s="2"/>
      <c r="E847" s="2"/>
      <c r="F847" s="2"/>
      <c r="G847" s="53"/>
    </row>
    <row r="848" spans="1:7" ht="12.75">
      <c r="A848" s="3"/>
      <c r="D848" s="2"/>
      <c r="E848" s="2"/>
      <c r="F848" s="2"/>
      <c r="G848" s="53"/>
    </row>
    <row r="849" spans="1:7" ht="12.75">
      <c r="A849" s="3"/>
      <c r="D849" s="2"/>
      <c r="E849" s="2"/>
      <c r="F849" s="2"/>
      <c r="G849" s="53"/>
    </row>
    <row r="850" spans="1:7" ht="12.75">
      <c r="A850" s="3"/>
      <c r="D850" s="2"/>
      <c r="E850" s="2"/>
      <c r="F850" s="2"/>
      <c r="G850" s="53"/>
    </row>
    <row r="851" spans="1:7" ht="12.75">
      <c r="A851" s="3"/>
      <c r="D851" s="2"/>
      <c r="E851" s="2"/>
      <c r="F851" s="2"/>
      <c r="G851" s="53"/>
    </row>
    <row r="852" spans="1:7" ht="12.75">
      <c r="A852" s="3"/>
      <c r="D852" s="2"/>
      <c r="E852" s="2"/>
      <c r="F852" s="2"/>
      <c r="G852" s="53"/>
    </row>
    <row r="853" spans="1:7" ht="12.75">
      <c r="A853" s="3"/>
      <c r="D853" s="2"/>
      <c r="E853" s="2"/>
      <c r="F853" s="2"/>
      <c r="G853" s="53"/>
    </row>
    <row r="854" spans="1:7" ht="12.75">
      <c r="A854" s="3"/>
      <c r="D854" s="2"/>
      <c r="E854" s="2"/>
      <c r="F854" s="2"/>
      <c r="G854" s="53"/>
    </row>
    <row r="855" spans="1:7" ht="12.75">
      <c r="A855" s="3"/>
      <c r="D855" s="2"/>
      <c r="E855" s="2"/>
      <c r="F855" s="2"/>
      <c r="G855" s="53"/>
    </row>
    <row r="856" spans="1:7" ht="12.75">
      <c r="A856" s="3"/>
      <c r="D856" s="2"/>
      <c r="E856" s="2"/>
      <c r="F856" s="2"/>
      <c r="G856" s="53"/>
    </row>
    <row r="857" spans="1:7" ht="12.75">
      <c r="A857" s="3"/>
      <c r="D857" s="2"/>
      <c r="E857" s="2"/>
      <c r="F857" s="2"/>
      <c r="G857" s="53"/>
    </row>
    <row r="858" spans="1:7" ht="12.75">
      <c r="A858" s="3"/>
      <c r="D858" s="2"/>
      <c r="E858" s="2"/>
      <c r="F858" s="2"/>
      <c r="G858" s="53"/>
    </row>
    <row r="859" spans="1:7" ht="12.75">
      <c r="A859" s="3"/>
      <c r="D859" s="2"/>
      <c r="E859" s="2"/>
      <c r="F859" s="2"/>
      <c r="G859" s="53"/>
    </row>
    <row r="860" spans="1:7" ht="12.75">
      <c r="A860" s="3"/>
      <c r="D860" s="2"/>
      <c r="E860" s="2"/>
      <c r="F860" s="2"/>
      <c r="G860" s="53"/>
    </row>
    <row r="861" spans="1:7" ht="12.75">
      <c r="A861" s="3"/>
      <c r="D861" s="2"/>
      <c r="E861" s="2"/>
      <c r="F861" s="2"/>
      <c r="G861" s="53"/>
    </row>
    <row r="862" spans="1:7" ht="12.75">
      <c r="A862" s="3"/>
      <c r="D862" s="2"/>
      <c r="E862" s="2"/>
      <c r="F862" s="2"/>
      <c r="G862" s="53"/>
    </row>
    <row r="863" spans="1:7" ht="12.75">
      <c r="A863" s="3"/>
      <c r="D863" s="2"/>
      <c r="E863" s="2"/>
      <c r="F863" s="2"/>
      <c r="G863" s="53"/>
    </row>
    <row r="864" spans="1:7" ht="12.75">
      <c r="A864" s="3"/>
      <c r="D864" s="2"/>
      <c r="E864" s="2"/>
      <c r="F864" s="2"/>
      <c r="G864" s="53"/>
    </row>
    <row r="865" spans="1:7" ht="12.75">
      <c r="A865" s="3"/>
      <c r="D865" s="2"/>
      <c r="E865" s="2"/>
      <c r="F865" s="2"/>
      <c r="G865" s="53"/>
    </row>
    <row r="866" spans="1:7" ht="12.75">
      <c r="A866" s="3"/>
      <c r="D866" s="2"/>
      <c r="E866" s="2"/>
      <c r="F866" s="2"/>
      <c r="G866" s="53"/>
    </row>
    <row r="867" spans="1:7" ht="12.75">
      <c r="A867" s="3"/>
      <c r="D867" s="2"/>
      <c r="E867" s="2"/>
      <c r="F867" s="2"/>
      <c r="G867" s="53"/>
    </row>
    <row r="868" spans="1:7" ht="12.75">
      <c r="A868" s="3"/>
      <c r="D868" s="2"/>
      <c r="E868" s="2"/>
      <c r="F868" s="2"/>
      <c r="G868" s="53"/>
    </row>
    <row r="869" spans="1:7" ht="12.75">
      <c r="A869" s="3"/>
      <c r="D869" s="2"/>
      <c r="E869" s="2"/>
      <c r="F869" s="2"/>
      <c r="G869" s="53"/>
    </row>
    <row r="870" spans="1:7" ht="12.75">
      <c r="A870" s="3"/>
      <c r="D870" s="2"/>
      <c r="E870" s="2"/>
      <c r="F870" s="2"/>
      <c r="G870" s="53"/>
    </row>
    <row r="871" spans="1:7" ht="12.75">
      <c r="A871" s="3"/>
      <c r="D871" s="2"/>
      <c r="E871" s="2"/>
      <c r="F871" s="2"/>
      <c r="G871" s="53"/>
    </row>
    <row r="872" spans="1:7" ht="12.75">
      <c r="A872" s="3"/>
      <c r="D872" s="2"/>
      <c r="E872" s="2"/>
      <c r="F872" s="2"/>
      <c r="G872" s="53"/>
    </row>
    <row r="873" spans="1:7" ht="12.75">
      <c r="A873" s="3"/>
      <c r="D873" s="2"/>
      <c r="E873" s="2"/>
      <c r="F873" s="2"/>
      <c r="G873" s="53"/>
    </row>
    <row r="874" spans="1:7" ht="12.75">
      <c r="A874" s="3"/>
      <c r="D874" s="2"/>
      <c r="E874" s="2"/>
      <c r="F874" s="2"/>
      <c r="G874" s="53"/>
    </row>
    <row r="875" spans="1:7" ht="12.75">
      <c r="A875" s="3"/>
      <c r="D875" s="2"/>
      <c r="E875" s="2"/>
      <c r="F875" s="2"/>
      <c r="G875" s="53"/>
    </row>
    <row r="876" spans="1:7" ht="12.75">
      <c r="A876" s="3"/>
      <c r="D876" s="2"/>
      <c r="E876" s="2"/>
      <c r="F876" s="2"/>
      <c r="G876" s="53"/>
    </row>
    <row r="877" spans="1:7" ht="12.75">
      <c r="A877" s="3"/>
      <c r="D877" s="2"/>
      <c r="E877" s="2"/>
      <c r="F877" s="2"/>
      <c r="G877" s="53"/>
    </row>
    <row r="878" spans="1:7" ht="12.75">
      <c r="A878" s="3"/>
      <c r="D878" s="2"/>
      <c r="E878" s="2"/>
      <c r="F878" s="2"/>
      <c r="G878" s="53"/>
    </row>
    <row r="879" spans="1:7" ht="12.75">
      <c r="A879" s="3"/>
      <c r="D879" s="2"/>
      <c r="E879" s="2"/>
      <c r="F879" s="2"/>
      <c r="G879" s="53"/>
    </row>
    <row r="880" spans="1:7" ht="12.75">
      <c r="A880" s="3"/>
      <c r="D880" s="2"/>
      <c r="E880" s="2"/>
      <c r="F880" s="2"/>
      <c r="G880" s="53"/>
    </row>
    <row r="881" spans="1:7" ht="12.75">
      <c r="A881" s="3"/>
      <c r="D881" s="2"/>
      <c r="E881" s="2"/>
      <c r="F881" s="2"/>
      <c r="G881" s="53"/>
    </row>
    <row r="882" spans="1:7" ht="12.75">
      <c r="A882" s="3"/>
      <c r="D882" s="2"/>
      <c r="E882" s="2"/>
      <c r="F882" s="2"/>
      <c r="G882" s="53"/>
    </row>
    <row r="883" spans="1:7" ht="12.75">
      <c r="A883" s="3"/>
      <c r="D883" s="2"/>
      <c r="E883" s="2"/>
      <c r="F883" s="2"/>
      <c r="G883" s="53"/>
    </row>
    <row r="884" spans="1:7" ht="12.75">
      <c r="A884" s="3"/>
      <c r="D884" s="2"/>
      <c r="E884" s="2"/>
      <c r="F884" s="2"/>
      <c r="G884" s="53"/>
    </row>
    <row r="885" spans="1:7" ht="12.75">
      <c r="A885" s="3"/>
      <c r="D885" s="2"/>
      <c r="E885" s="2"/>
      <c r="F885" s="2"/>
      <c r="G885" s="53"/>
    </row>
    <row r="886" spans="1:7" ht="12.75">
      <c r="A886" s="3"/>
      <c r="D886" s="2"/>
      <c r="E886" s="2"/>
      <c r="F886" s="2"/>
      <c r="G886" s="53"/>
    </row>
    <row r="887" spans="1:7" ht="12.75">
      <c r="A887" s="3"/>
      <c r="D887" s="2"/>
      <c r="E887" s="2"/>
      <c r="F887" s="2"/>
      <c r="G887" s="53"/>
    </row>
    <row r="888" spans="1:7" ht="12.75">
      <c r="A888" s="3"/>
      <c r="D888" s="2"/>
      <c r="E888" s="2"/>
      <c r="F888" s="2"/>
      <c r="G888" s="53"/>
    </row>
    <row r="889" spans="1:7" ht="12.75">
      <c r="A889" s="3"/>
      <c r="D889" s="2"/>
      <c r="E889" s="2"/>
      <c r="F889" s="2"/>
      <c r="G889" s="53"/>
    </row>
    <row r="890" spans="1:7" ht="12.75">
      <c r="A890" s="3"/>
      <c r="D890" s="2"/>
      <c r="E890" s="2"/>
      <c r="F890" s="2"/>
      <c r="G890" s="53"/>
    </row>
    <row r="891" spans="1:7" ht="12.75">
      <c r="A891" s="3"/>
      <c r="D891" s="2"/>
      <c r="E891" s="2"/>
      <c r="F891" s="2"/>
      <c r="G891" s="53"/>
    </row>
    <row r="892" spans="1:7" ht="12.75">
      <c r="A892" s="3"/>
      <c r="D892" s="2"/>
      <c r="E892" s="2"/>
      <c r="F892" s="2"/>
      <c r="G892" s="53"/>
    </row>
    <row r="893" spans="1:7" ht="12.75">
      <c r="A893" s="3"/>
      <c r="D893" s="2"/>
      <c r="E893" s="2"/>
      <c r="F893" s="2"/>
      <c r="G893" s="53"/>
    </row>
    <row r="894" spans="1:7" ht="12.75">
      <c r="A894" s="3"/>
      <c r="D894" s="2"/>
      <c r="E894" s="2"/>
      <c r="F894" s="2"/>
      <c r="G894" s="53"/>
    </row>
    <row r="895" spans="1:7" ht="12.75">
      <c r="A895" s="3"/>
      <c r="D895" s="2"/>
      <c r="E895" s="2"/>
      <c r="F895" s="2"/>
      <c r="G895" s="53"/>
    </row>
    <row r="896" spans="1:7" ht="12.75">
      <c r="A896" s="3"/>
      <c r="D896" s="2"/>
      <c r="E896" s="2"/>
      <c r="F896" s="2"/>
      <c r="G896" s="53"/>
    </row>
    <row r="897" spans="1:7" ht="12.75">
      <c r="A897" s="3"/>
      <c r="D897" s="2"/>
      <c r="E897" s="2"/>
      <c r="F897" s="2"/>
      <c r="G897" s="53"/>
    </row>
    <row r="898" spans="1:7" ht="12.75">
      <c r="A898" s="3"/>
      <c r="D898" s="2"/>
      <c r="E898" s="2"/>
      <c r="F898" s="2"/>
      <c r="G898" s="53"/>
    </row>
    <row r="899" spans="1:7" ht="12.75">
      <c r="A899" s="3"/>
      <c r="D899" s="2"/>
      <c r="E899" s="2"/>
      <c r="F899" s="2"/>
      <c r="G899" s="53"/>
    </row>
    <row r="900" spans="1:7" ht="12.75">
      <c r="A900" s="3"/>
      <c r="D900" s="2"/>
      <c r="E900" s="2"/>
      <c r="F900" s="2"/>
      <c r="G900" s="53"/>
    </row>
    <row r="901" spans="1:7" ht="12.75">
      <c r="A901" s="3"/>
      <c r="D901" s="2"/>
      <c r="E901" s="2"/>
      <c r="F901" s="2"/>
      <c r="G901" s="53"/>
    </row>
    <row r="902" spans="1:7" ht="12.75">
      <c r="A902" s="3"/>
      <c r="D902" s="2"/>
      <c r="E902" s="2"/>
      <c r="F902" s="2"/>
      <c r="G902" s="53"/>
    </row>
    <row r="903" spans="1:7" ht="12.75">
      <c r="A903" s="3"/>
      <c r="D903" s="2"/>
      <c r="E903" s="2"/>
      <c r="F903" s="2"/>
      <c r="G903" s="53"/>
    </row>
    <row r="904" spans="1:7" ht="12.75">
      <c r="A904" s="3"/>
      <c r="D904" s="2"/>
      <c r="E904" s="2"/>
      <c r="F904" s="2"/>
      <c r="G904" s="53"/>
    </row>
    <row r="905" spans="1:7" ht="12.75">
      <c r="A905" s="3"/>
      <c r="D905" s="2"/>
      <c r="E905" s="2"/>
      <c r="F905" s="2"/>
      <c r="G905" s="53"/>
    </row>
    <row r="906" spans="1:7" ht="12.75">
      <c r="A906" s="3"/>
      <c r="D906" s="2"/>
      <c r="E906" s="2"/>
      <c r="F906" s="2"/>
      <c r="G906" s="53"/>
    </row>
    <row r="907" spans="1:7" ht="12.75">
      <c r="A907" s="3"/>
      <c r="D907" s="2"/>
      <c r="E907" s="2"/>
      <c r="F907" s="2"/>
      <c r="G907" s="53"/>
    </row>
    <row r="908" spans="1:7" ht="12.75">
      <c r="A908" s="3"/>
      <c r="D908" s="2"/>
      <c r="E908" s="2"/>
      <c r="F908" s="2"/>
      <c r="G908" s="53"/>
    </row>
    <row r="909" spans="1:7" ht="12.75">
      <c r="A909" s="3"/>
      <c r="D909" s="2"/>
      <c r="E909" s="2"/>
      <c r="F909" s="2"/>
      <c r="G909" s="53"/>
    </row>
    <row r="910" spans="1:7" ht="12.75">
      <c r="A910" s="3"/>
      <c r="D910" s="2"/>
      <c r="E910" s="2"/>
      <c r="F910" s="2"/>
      <c r="G910" s="53"/>
    </row>
    <row r="911" spans="1:7" ht="12.75">
      <c r="A911" s="3"/>
      <c r="D911" s="2"/>
      <c r="E911" s="2"/>
      <c r="F911" s="2"/>
      <c r="G911" s="53"/>
    </row>
    <row r="912" spans="1:7" ht="12.75">
      <c r="A912" s="3"/>
      <c r="D912" s="2"/>
      <c r="E912" s="2"/>
      <c r="F912" s="2"/>
      <c r="G912" s="53"/>
    </row>
    <row r="913" spans="1:7" ht="12.75">
      <c r="A913" s="3"/>
      <c r="D913" s="2"/>
      <c r="E913" s="2"/>
      <c r="F913" s="2"/>
      <c r="G913" s="53"/>
    </row>
    <row r="914" spans="1:7" ht="12.75">
      <c r="A914" s="3"/>
      <c r="D914" s="2"/>
      <c r="E914" s="2"/>
      <c r="F914" s="2"/>
      <c r="G914" s="53"/>
    </row>
    <row r="915" spans="1:7" ht="12.75">
      <c r="A915" s="3"/>
      <c r="D915" s="2"/>
      <c r="E915" s="2"/>
      <c r="F915" s="2"/>
      <c r="G915" s="53"/>
    </row>
    <row r="916" spans="1:7" ht="12.75">
      <c r="A916" s="3"/>
      <c r="D916" s="2"/>
      <c r="E916" s="2"/>
      <c r="F916" s="2"/>
      <c r="G916" s="53"/>
    </row>
    <row r="917" spans="1:7" ht="12.75">
      <c r="A917" s="3"/>
      <c r="D917" s="2"/>
      <c r="E917" s="2"/>
      <c r="F917" s="2"/>
      <c r="G917" s="53"/>
    </row>
    <row r="918" spans="1:7" ht="12.75">
      <c r="A918" s="3"/>
      <c r="D918" s="2"/>
      <c r="E918" s="2"/>
      <c r="F918" s="2"/>
      <c r="G918" s="53"/>
    </row>
    <row r="919" spans="1:7" ht="12.75">
      <c r="A919" s="3"/>
      <c r="D919" s="2"/>
      <c r="E919" s="2"/>
      <c r="F919" s="2"/>
      <c r="G919" s="53"/>
    </row>
    <row r="920" spans="1:7" ht="12.75">
      <c r="A920" s="3"/>
      <c r="D920" s="2"/>
      <c r="E920" s="2"/>
      <c r="F920" s="2"/>
      <c r="G920" s="53"/>
    </row>
    <row r="921" spans="1:7" ht="12.75">
      <c r="A921" s="3"/>
      <c r="D921" s="2"/>
      <c r="E921" s="2"/>
      <c r="F921" s="2"/>
      <c r="G921" s="53"/>
    </row>
    <row r="922" spans="1:7" ht="12.75">
      <c r="A922" s="3"/>
      <c r="D922" s="2"/>
      <c r="E922" s="2"/>
      <c r="F922" s="2"/>
      <c r="G922" s="53"/>
    </row>
    <row r="923" spans="1:7" ht="12.75">
      <c r="A923" s="3"/>
      <c r="D923" s="2"/>
      <c r="E923" s="2"/>
      <c r="F923" s="2"/>
      <c r="G923" s="53"/>
    </row>
    <row r="924" spans="1:7" ht="12.75">
      <c r="A924" s="3"/>
      <c r="D924" s="2"/>
      <c r="E924" s="2"/>
      <c r="F924" s="2"/>
      <c r="G924" s="53"/>
    </row>
    <row r="925" spans="1:7" ht="12.75">
      <c r="A925" s="3"/>
      <c r="D925" s="2"/>
      <c r="E925" s="2"/>
      <c r="F925" s="2"/>
      <c r="G925" s="53"/>
    </row>
    <row r="926" spans="1:7" ht="12.75">
      <c r="A926" s="3"/>
      <c r="D926" s="2"/>
      <c r="E926" s="2"/>
      <c r="F926" s="2"/>
      <c r="G926" s="53"/>
    </row>
    <row r="927" spans="1:7" ht="12.75">
      <c r="A927" s="3"/>
      <c r="D927" s="2"/>
      <c r="E927" s="2"/>
      <c r="F927" s="2"/>
      <c r="G927" s="53"/>
    </row>
    <row r="928" spans="1:7" ht="12.75">
      <c r="A928" s="3"/>
      <c r="D928" s="2"/>
      <c r="E928" s="2"/>
      <c r="F928" s="2"/>
      <c r="G928" s="53"/>
    </row>
    <row r="929" spans="1:7" ht="12.75">
      <c r="A929" s="3"/>
      <c r="D929" s="2"/>
      <c r="E929" s="2"/>
      <c r="F929" s="2"/>
      <c r="G929" s="53"/>
    </row>
    <row r="930" spans="1:7" ht="12.75">
      <c r="A930" s="3"/>
      <c r="D930" s="2"/>
      <c r="E930" s="2"/>
      <c r="F930" s="2"/>
      <c r="G930" s="53"/>
    </row>
    <row r="931" spans="1:7" ht="12.75">
      <c r="A931" s="3"/>
      <c r="D931" s="2"/>
      <c r="E931" s="2"/>
      <c r="F931" s="2"/>
      <c r="G931" s="53"/>
    </row>
    <row r="932" spans="1:7" ht="12.75">
      <c r="A932" s="3"/>
      <c r="D932" s="2"/>
      <c r="E932" s="2"/>
      <c r="F932" s="2"/>
      <c r="G932" s="53"/>
    </row>
    <row r="933" spans="1:7" ht="12.75">
      <c r="A933" s="3"/>
      <c r="D933" s="2"/>
      <c r="E933" s="2"/>
      <c r="F933" s="2"/>
      <c r="G933" s="53"/>
    </row>
    <row r="934" spans="1:7" ht="12.75">
      <c r="A934" s="3"/>
      <c r="D934" s="2"/>
      <c r="E934" s="2"/>
      <c r="F934" s="2"/>
      <c r="G934" s="53"/>
    </row>
    <row r="935" spans="1:7" ht="12.75">
      <c r="A935" s="3"/>
      <c r="D935" s="2"/>
      <c r="E935" s="2"/>
      <c r="F935" s="2"/>
      <c r="G935" s="53"/>
    </row>
    <row r="936" spans="1:7" ht="12.75">
      <c r="A936" s="3"/>
      <c r="D936" s="2"/>
      <c r="E936" s="2"/>
      <c r="F936" s="2"/>
      <c r="G936" s="53"/>
    </row>
    <row r="937" spans="1:7" ht="12.75">
      <c r="A937" s="3"/>
      <c r="D937" s="2"/>
      <c r="E937" s="2"/>
      <c r="F937" s="2"/>
      <c r="G937" s="53"/>
    </row>
    <row r="938" spans="1:7" ht="12.75">
      <c r="A938" s="3"/>
      <c r="D938" s="2"/>
      <c r="E938" s="2"/>
      <c r="F938" s="2"/>
      <c r="G938" s="53"/>
    </row>
    <row r="939" spans="1:7" ht="12.75">
      <c r="A939" s="3"/>
      <c r="D939" s="2"/>
      <c r="E939" s="2"/>
      <c r="F939" s="2"/>
      <c r="G939" s="53"/>
    </row>
    <row r="940" spans="1:7" ht="12.75">
      <c r="A940" s="3"/>
      <c r="D940" s="2"/>
      <c r="E940" s="2"/>
      <c r="F940" s="2"/>
      <c r="G940" s="53"/>
    </row>
    <row r="941" spans="1:7" ht="12.75">
      <c r="A941" s="3"/>
      <c r="D941" s="2"/>
      <c r="E941" s="2"/>
      <c r="F941" s="2"/>
      <c r="G941" s="53"/>
    </row>
    <row r="942" spans="1:7" ht="12.75">
      <c r="A942" s="3"/>
      <c r="D942" s="2"/>
      <c r="E942" s="2"/>
      <c r="F942" s="2"/>
      <c r="G942" s="53"/>
    </row>
    <row r="943" spans="1:7" ht="12.75">
      <c r="A943" s="3"/>
      <c r="D943" s="2"/>
      <c r="E943" s="2"/>
      <c r="F943" s="2"/>
      <c r="G943" s="53"/>
    </row>
    <row r="944" spans="1:7" ht="12.75">
      <c r="A944" s="3"/>
      <c r="D944" s="2"/>
      <c r="E944" s="2"/>
      <c r="F944" s="2"/>
      <c r="G944" s="53"/>
    </row>
    <row r="945" spans="1:7" ht="12.75">
      <c r="A945" s="3"/>
      <c r="D945" s="2"/>
      <c r="E945" s="2"/>
      <c r="F945" s="2"/>
      <c r="G945" s="53"/>
    </row>
    <row r="946" spans="1:7" ht="12.75">
      <c r="A946" s="3"/>
      <c r="D946" s="2"/>
      <c r="E946" s="2"/>
      <c r="F946" s="2"/>
      <c r="G946" s="53"/>
    </row>
    <row r="947" spans="1:7" ht="12.75">
      <c r="A947" s="3"/>
      <c r="D947" s="2"/>
      <c r="E947" s="2"/>
      <c r="F947" s="2"/>
      <c r="G947" s="53"/>
    </row>
    <row r="948" spans="1:7" ht="12.75">
      <c r="A948" s="3"/>
      <c r="D948" s="2"/>
      <c r="E948" s="2"/>
      <c r="F948" s="2"/>
      <c r="G948" s="53"/>
    </row>
    <row r="949" spans="1:7" ht="12.75">
      <c r="A949" s="3"/>
      <c r="D949" s="2"/>
      <c r="E949" s="2"/>
      <c r="F949" s="2"/>
      <c r="G949" s="53"/>
    </row>
    <row r="950" spans="1:7" ht="12.75">
      <c r="A950" s="3"/>
      <c r="D950" s="2"/>
      <c r="E950" s="2"/>
      <c r="F950" s="2"/>
      <c r="G950" s="53"/>
    </row>
    <row r="951" spans="1:7" ht="12.75">
      <c r="A951" s="3"/>
      <c r="D951" s="2"/>
      <c r="E951" s="2"/>
      <c r="F951" s="2"/>
      <c r="G951" s="53"/>
    </row>
    <row r="952" spans="1:7" ht="12.75">
      <c r="A952" s="3"/>
      <c r="D952" s="2"/>
      <c r="E952" s="2"/>
      <c r="F952" s="2"/>
      <c r="G952" s="53"/>
    </row>
    <row r="953" spans="1:7" ht="12.75">
      <c r="A953" s="3"/>
      <c r="D953" s="2"/>
      <c r="E953" s="2"/>
      <c r="F953" s="2"/>
      <c r="G953" s="53"/>
    </row>
    <row r="954" spans="1:7" ht="12.75">
      <c r="A954" s="3"/>
      <c r="D954" s="2"/>
      <c r="E954" s="2"/>
      <c r="F954" s="2"/>
      <c r="G954" s="53"/>
    </row>
    <row r="955" spans="1:7" ht="12.75">
      <c r="A955" s="3"/>
      <c r="D955" s="2"/>
      <c r="E955" s="2"/>
      <c r="F955" s="2"/>
      <c r="G955" s="53"/>
    </row>
    <row r="956" spans="1:7" ht="12.75">
      <c r="A956" s="3"/>
      <c r="D956" s="2"/>
      <c r="E956" s="2"/>
      <c r="F956" s="2"/>
      <c r="G956" s="53"/>
    </row>
    <row r="957" spans="1:7" ht="12.75">
      <c r="A957" s="3"/>
      <c r="D957" s="2"/>
      <c r="E957" s="2"/>
      <c r="F957" s="2"/>
      <c r="G957" s="53"/>
    </row>
    <row r="958" spans="1:7" ht="12.75">
      <c r="A958" s="3"/>
      <c r="D958" s="2"/>
      <c r="E958" s="2"/>
      <c r="F958" s="2"/>
      <c r="G958" s="53"/>
    </row>
    <row r="959" spans="1:7" ht="12.75">
      <c r="A959" s="3"/>
      <c r="D959" s="2"/>
      <c r="E959" s="2"/>
      <c r="F959" s="2"/>
      <c r="G959" s="53"/>
    </row>
    <row r="960" spans="1:7" ht="12.75">
      <c r="A960" s="3"/>
      <c r="D960" s="2"/>
      <c r="E960" s="2"/>
      <c r="F960" s="2"/>
      <c r="G960" s="53"/>
    </row>
    <row r="961" spans="1:7" ht="12.75">
      <c r="A961" s="3"/>
      <c r="D961" s="2"/>
      <c r="E961" s="2"/>
      <c r="F961" s="2"/>
      <c r="G961" s="53"/>
    </row>
    <row r="962" spans="1:7" ht="12.75">
      <c r="A962" s="3"/>
      <c r="D962" s="2"/>
      <c r="E962" s="2"/>
      <c r="F962" s="2"/>
      <c r="G962" s="53"/>
    </row>
    <row r="963" spans="1:7" ht="12.75">
      <c r="A963" s="3"/>
      <c r="D963" s="2"/>
      <c r="E963" s="2"/>
      <c r="F963" s="2"/>
      <c r="G963" s="53"/>
    </row>
    <row r="964" spans="1:7" ht="12.75">
      <c r="A964" s="3"/>
      <c r="D964" s="2"/>
      <c r="E964" s="2"/>
      <c r="F964" s="2"/>
      <c r="G964" s="53"/>
    </row>
    <row r="965" spans="1:7" ht="12.75">
      <c r="A965" s="3"/>
      <c r="D965" s="2"/>
      <c r="E965" s="2"/>
      <c r="F965" s="2"/>
      <c r="G965" s="53"/>
    </row>
    <row r="966" spans="1:7" ht="12.75">
      <c r="A966" s="3"/>
      <c r="D966" s="2"/>
      <c r="E966" s="2"/>
      <c r="F966" s="2"/>
      <c r="G966" s="53"/>
    </row>
    <row r="967" spans="1:7" ht="12.75">
      <c r="A967" s="3"/>
      <c r="D967" s="2"/>
      <c r="E967" s="2"/>
      <c r="F967" s="2"/>
      <c r="G967" s="53"/>
    </row>
    <row r="968" spans="1:7" ht="12.75">
      <c r="A968" s="3"/>
      <c r="D968" s="2"/>
      <c r="E968" s="2"/>
      <c r="F968" s="2"/>
      <c r="G968" s="53"/>
    </row>
    <row r="969" spans="1:7" ht="12.75">
      <c r="A969" s="3"/>
      <c r="D969" s="2"/>
      <c r="E969" s="2"/>
      <c r="F969" s="2"/>
      <c r="G969" s="53"/>
    </row>
    <row r="970" spans="1:7" ht="12.75">
      <c r="A970" s="3"/>
      <c r="D970" s="2"/>
      <c r="E970" s="2"/>
      <c r="F970" s="2"/>
      <c r="G970" s="53"/>
    </row>
    <row r="971" spans="1:7" ht="12.75">
      <c r="A971" s="3"/>
      <c r="D971" s="2"/>
      <c r="E971" s="2"/>
      <c r="F971" s="2"/>
      <c r="G971" s="53"/>
    </row>
    <row r="972" spans="1:7" ht="12.75">
      <c r="A972" s="3"/>
      <c r="D972" s="2"/>
      <c r="E972" s="2"/>
      <c r="F972" s="2"/>
      <c r="G972" s="53"/>
    </row>
    <row r="973" spans="1:7" ht="12.75">
      <c r="A973" s="3"/>
      <c r="D973" s="2"/>
      <c r="E973" s="2"/>
      <c r="F973" s="2"/>
      <c r="G973" s="53"/>
    </row>
    <row r="974" spans="1:7" ht="12.75">
      <c r="A974" s="3"/>
      <c r="D974" s="2"/>
      <c r="E974" s="2"/>
      <c r="F974" s="2"/>
      <c r="G974" s="53"/>
    </row>
    <row r="975" spans="1:7" ht="12.75">
      <c r="A975" s="3"/>
      <c r="D975" s="2"/>
      <c r="E975" s="2"/>
      <c r="F975" s="2"/>
      <c r="G975" s="53"/>
    </row>
    <row r="976" spans="1:7" ht="12.75">
      <c r="A976" s="3"/>
      <c r="D976" s="2"/>
      <c r="E976" s="2"/>
      <c r="F976" s="2"/>
      <c r="G976" s="53"/>
    </row>
    <row r="977" spans="1:7" ht="12.75">
      <c r="A977" s="3"/>
      <c r="D977" s="2"/>
      <c r="E977" s="2"/>
      <c r="F977" s="2"/>
      <c r="G977" s="53"/>
    </row>
    <row r="978" spans="1:7" ht="12.75">
      <c r="A978" s="3"/>
      <c r="D978" s="2"/>
      <c r="E978" s="2"/>
      <c r="F978" s="2"/>
      <c r="G978" s="53"/>
    </row>
    <row r="979" spans="1:7" ht="12.75">
      <c r="A979" s="3"/>
      <c r="D979" s="2"/>
      <c r="E979" s="2"/>
      <c r="F979" s="2"/>
      <c r="G979" s="53"/>
    </row>
    <row r="980" spans="1:7" ht="12.75">
      <c r="A980" s="3"/>
      <c r="D980" s="2"/>
      <c r="E980" s="2"/>
      <c r="F980" s="2"/>
      <c r="G980" s="53"/>
    </row>
    <row r="981" spans="1:7" ht="12.75">
      <c r="A981" s="3"/>
      <c r="D981" s="2"/>
      <c r="E981" s="2"/>
      <c r="F981" s="2"/>
      <c r="G981" s="53"/>
    </row>
    <row r="982" spans="1:7" ht="12.75">
      <c r="A982" s="3"/>
      <c r="D982" s="2"/>
      <c r="E982" s="2"/>
      <c r="F982" s="2"/>
      <c r="G982" s="53"/>
    </row>
    <row r="983" spans="1:7" ht="12.75">
      <c r="A983" s="3"/>
      <c r="D983" s="2"/>
      <c r="E983" s="2"/>
      <c r="F983" s="2"/>
      <c r="G983" s="53"/>
    </row>
    <row r="984" spans="1:7" ht="12.75">
      <c r="A984" s="3"/>
      <c r="D984" s="2"/>
      <c r="E984" s="2"/>
      <c r="F984" s="2"/>
      <c r="G984" s="53"/>
    </row>
    <row r="985" spans="1:7" ht="12.75">
      <c r="A985" s="3"/>
      <c r="D985" s="2"/>
      <c r="E985" s="2"/>
      <c r="F985" s="2"/>
      <c r="G985" s="53"/>
    </row>
    <row r="986" spans="1:7" ht="12.75">
      <c r="A986" s="3"/>
      <c r="D986" s="2"/>
      <c r="E986" s="2"/>
      <c r="F986" s="2"/>
      <c r="G986" s="53"/>
    </row>
    <row r="987" spans="1:7" ht="12.75">
      <c r="A987" s="3"/>
      <c r="D987" s="2"/>
      <c r="E987" s="2"/>
      <c r="F987" s="2"/>
      <c r="G987" s="53"/>
    </row>
    <row r="988" spans="1:7" ht="12.75">
      <c r="A988" s="3"/>
      <c r="D988" s="2"/>
      <c r="E988" s="2"/>
      <c r="F988" s="2"/>
      <c r="G988" s="53"/>
    </row>
    <row r="989" spans="1:7" ht="12.75">
      <c r="A989" s="3"/>
      <c r="D989" s="2"/>
      <c r="E989" s="2"/>
      <c r="F989" s="2"/>
      <c r="G989" s="53"/>
    </row>
    <row r="990" spans="1:7" ht="12.75">
      <c r="A990" s="3"/>
      <c r="D990" s="2"/>
      <c r="E990" s="2"/>
      <c r="F990" s="2"/>
      <c r="G990" s="53"/>
    </row>
    <row r="991" spans="1:7" ht="12.75">
      <c r="A991" s="3"/>
      <c r="D991" s="2"/>
      <c r="E991" s="2"/>
      <c r="F991" s="2"/>
      <c r="G991" s="53"/>
    </row>
    <row r="992" spans="1:7" ht="12.75">
      <c r="A992" s="3"/>
      <c r="D992" s="2"/>
      <c r="E992" s="2"/>
      <c r="F992" s="2"/>
      <c r="G992" s="53"/>
    </row>
    <row r="993" spans="1:7" ht="12.75">
      <c r="A993" s="3"/>
      <c r="D993" s="2"/>
      <c r="E993" s="2"/>
      <c r="F993" s="2"/>
      <c r="G993" s="53"/>
    </row>
    <row r="994" spans="1:7" ht="12.75">
      <c r="A994" s="3"/>
      <c r="D994" s="2"/>
      <c r="E994" s="2"/>
      <c r="F994" s="2"/>
      <c r="G994" s="53"/>
    </row>
    <row r="995" spans="1:7" ht="12.75">
      <c r="A995" s="3"/>
      <c r="D995" s="2"/>
      <c r="E995" s="2"/>
      <c r="F995" s="2"/>
      <c r="G995" s="53"/>
    </row>
    <row r="996" spans="1:7" ht="12.75">
      <c r="A996" s="3"/>
      <c r="D996" s="2"/>
      <c r="E996" s="2"/>
      <c r="F996" s="2"/>
      <c r="G996" s="53"/>
    </row>
    <row r="997" spans="1:7" ht="12.75">
      <c r="A997" s="3"/>
      <c r="D997" s="2"/>
      <c r="E997" s="2"/>
      <c r="F997" s="2"/>
      <c r="G997" s="53"/>
    </row>
    <row r="998" spans="1:7" ht="12.75">
      <c r="A998" s="3"/>
      <c r="D998" s="2"/>
      <c r="E998" s="2"/>
      <c r="F998" s="2"/>
      <c r="G998" s="53"/>
    </row>
    <row r="999" spans="1:7" ht="12.75">
      <c r="A999" s="3"/>
      <c r="D999" s="2"/>
      <c r="E999" s="2"/>
      <c r="F999" s="2"/>
      <c r="G999" s="53"/>
    </row>
    <row r="1000" spans="1:7" ht="12.75">
      <c r="A1000" s="3"/>
      <c r="D1000" s="2"/>
      <c r="E1000" s="2"/>
      <c r="F1000" s="2"/>
      <c r="G1000" s="53"/>
    </row>
    <row r="1001" spans="1:7" ht="12.75">
      <c r="A1001" s="3"/>
      <c r="D1001" s="2"/>
      <c r="E1001" s="2"/>
      <c r="F1001" s="2"/>
      <c r="G1001" s="53"/>
    </row>
    <row r="1002" spans="1:7" ht="12.75">
      <c r="A1002" s="3"/>
      <c r="D1002" s="2"/>
      <c r="E1002" s="2"/>
      <c r="F1002" s="2"/>
      <c r="G1002" s="53"/>
    </row>
    <row r="1003" spans="1:7" ht="12.75">
      <c r="A1003" s="3"/>
      <c r="D1003" s="2"/>
      <c r="E1003" s="2"/>
      <c r="F1003" s="2"/>
      <c r="G1003" s="53"/>
    </row>
    <row r="1004" spans="1:7" ht="12.75">
      <c r="A1004" s="3"/>
      <c r="D1004" s="2"/>
      <c r="E1004" s="2"/>
      <c r="F1004" s="2"/>
      <c r="G1004" s="53"/>
    </row>
    <row r="1005" spans="1:7" ht="12.75">
      <c r="A1005" s="3"/>
      <c r="D1005" s="2"/>
      <c r="E1005" s="2"/>
      <c r="F1005" s="2"/>
      <c r="G1005" s="53"/>
    </row>
    <row r="1006" spans="1:7" ht="12.75">
      <c r="A1006" s="3"/>
      <c r="D1006" s="2"/>
      <c r="E1006" s="2"/>
      <c r="F1006" s="2"/>
      <c r="G1006" s="53"/>
    </row>
    <row r="1007" spans="1:7" ht="12.75">
      <c r="A1007" s="3"/>
      <c r="D1007" s="2"/>
      <c r="E1007" s="2"/>
      <c r="F1007" s="2"/>
      <c r="G1007" s="53"/>
    </row>
    <row r="1008" spans="1:7" ht="12.75">
      <c r="A1008" s="3"/>
      <c r="D1008" s="2"/>
      <c r="E1008" s="2"/>
      <c r="F1008" s="2"/>
      <c r="G1008" s="53"/>
    </row>
    <row r="1009" spans="1:7" ht="12.75">
      <c r="A1009" s="3"/>
      <c r="D1009" s="2"/>
      <c r="E1009" s="2"/>
      <c r="F1009" s="2"/>
      <c r="G1009" s="53"/>
    </row>
    <row r="1010" spans="1:7" ht="12.75">
      <c r="A1010" s="3"/>
      <c r="D1010" s="2"/>
      <c r="E1010" s="2"/>
      <c r="F1010" s="2"/>
      <c r="G1010" s="53"/>
    </row>
    <row r="1011" spans="1:7" ht="12.75">
      <c r="A1011" s="3"/>
      <c r="D1011" s="2"/>
      <c r="E1011" s="2"/>
      <c r="F1011" s="2"/>
      <c r="G1011" s="53"/>
    </row>
    <row r="1012" spans="1:7" ht="12.75">
      <c r="A1012" s="3"/>
      <c r="D1012" s="2"/>
      <c r="E1012" s="2"/>
      <c r="F1012" s="2"/>
      <c r="G1012" s="53"/>
    </row>
    <row r="1013" spans="1:7" ht="12.75">
      <c r="A1013" s="3"/>
      <c r="D1013" s="2"/>
      <c r="E1013" s="2"/>
      <c r="F1013" s="2"/>
      <c r="G1013" s="53"/>
    </row>
    <row r="1014" spans="1:7" ht="12.75">
      <c r="A1014" s="3"/>
      <c r="D1014" s="2"/>
      <c r="E1014" s="2"/>
      <c r="F1014" s="2"/>
      <c r="G1014" s="53"/>
    </row>
    <row r="1015" spans="1:7" ht="12.75">
      <c r="A1015" s="3"/>
      <c r="D1015" s="2"/>
      <c r="E1015" s="2"/>
      <c r="F1015" s="2"/>
      <c r="G1015" s="53"/>
    </row>
    <row r="1016" spans="1:7" ht="12.75">
      <c r="A1016" s="3"/>
      <c r="D1016" s="2"/>
      <c r="E1016" s="2"/>
      <c r="F1016" s="2"/>
      <c r="G1016" s="53"/>
    </row>
    <row r="1017" spans="1:7" ht="12.75">
      <c r="A1017" s="3"/>
      <c r="D1017" s="2"/>
      <c r="E1017" s="2"/>
      <c r="F1017" s="2"/>
      <c r="G1017" s="53"/>
    </row>
    <row r="1018" spans="1:7" ht="12.75">
      <c r="A1018" s="3"/>
      <c r="D1018" s="2"/>
      <c r="E1018" s="2"/>
      <c r="F1018" s="2"/>
      <c r="G1018" s="53"/>
    </row>
    <row r="1019" spans="1:7" ht="12.75">
      <c r="A1019" s="3"/>
      <c r="D1019" s="2"/>
      <c r="E1019" s="2"/>
      <c r="F1019" s="2"/>
      <c r="G1019" s="53"/>
    </row>
    <row r="1020" spans="1:7" ht="12.75">
      <c r="A1020" s="3"/>
      <c r="D1020" s="2"/>
      <c r="E1020" s="2"/>
      <c r="F1020" s="2"/>
      <c r="G1020" s="53"/>
    </row>
    <row r="1021" spans="1:7" ht="12.75">
      <c r="A1021" s="3"/>
      <c r="D1021" s="2"/>
      <c r="E1021" s="2"/>
      <c r="F1021" s="2"/>
      <c r="G1021" s="53"/>
    </row>
    <row r="1022" spans="1:7" ht="12.75">
      <c r="A1022" s="3"/>
      <c r="D1022" s="2"/>
      <c r="E1022" s="2"/>
      <c r="F1022" s="2"/>
      <c r="G1022" s="53"/>
    </row>
    <row r="1023" spans="1:7" ht="12.75">
      <c r="A1023" s="3"/>
      <c r="D1023" s="2"/>
      <c r="E1023" s="2"/>
      <c r="F1023" s="2"/>
      <c r="G1023" s="53"/>
    </row>
    <row r="1024" spans="1:7" ht="12.75">
      <c r="A1024" s="3"/>
      <c r="D1024" s="2"/>
      <c r="E1024" s="2"/>
      <c r="F1024" s="2"/>
      <c r="G1024" s="53"/>
    </row>
    <row r="1025" spans="1:7" ht="12.75">
      <c r="A1025" s="3"/>
      <c r="D1025" s="2"/>
      <c r="E1025" s="2"/>
      <c r="F1025" s="2"/>
      <c r="G1025" s="53"/>
    </row>
    <row r="1026" spans="1:7" ht="12.75">
      <c r="A1026" s="3"/>
      <c r="D1026" s="2"/>
      <c r="E1026" s="2"/>
      <c r="F1026" s="2"/>
      <c r="G1026" s="53"/>
    </row>
    <row r="1027" spans="1:7" ht="12.75">
      <c r="A1027" s="3"/>
      <c r="D1027" s="2"/>
      <c r="E1027" s="2"/>
      <c r="F1027" s="2"/>
      <c r="G1027" s="53"/>
    </row>
    <row r="1028" spans="1:7" ht="12.75">
      <c r="A1028" s="3"/>
      <c r="D1028" s="2"/>
      <c r="E1028" s="2"/>
      <c r="F1028" s="2"/>
      <c r="G1028" s="53"/>
    </row>
    <row r="1029" spans="1:7" ht="12.75">
      <c r="A1029" s="3"/>
      <c r="D1029" s="2"/>
      <c r="E1029" s="2"/>
      <c r="F1029" s="2"/>
      <c r="G1029" s="53"/>
    </row>
    <row r="1030" spans="1:7" ht="12.75">
      <c r="A1030" s="3"/>
      <c r="D1030" s="2"/>
      <c r="E1030" s="2"/>
      <c r="F1030" s="2"/>
      <c r="G1030" s="53"/>
    </row>
    <row r="1031" spans="1:7" ht="12.75">
      <c r="A1031" s="3"/>
      <c r="D1031" s="2"/>
      <c r="E1031" s="2"/>
      <c r="F1031" s="2"/>
      <c r="G1031" s="53"/>
    </row>
    <row r="1032" spans="1:7" ht="12.75">
      <c r="A1032" s="3"/>
      <c r="D1032" s="2"/>
      <c r="E1032" s="2"/>
      <c r="F1032" s="2"/>
      <c r="G1032" s="53"/>
    </row>
    <row r="1033" spans="1:7" ht="12.75">
      <c r="A1033" s="3"/>
      <c r="D1033" s="2"/>
      <c r="E1033" s="2"/>
      <c r="F1033" s="2"/>
      <c r="G1033" s="53"/>
    </row>
    <row r="1034" spans="1:7" ht="12.75">
      <c r="A1034" s="3"/>
      <c r="D1034" s="2"/>
      <c r="E1034" s="2"/>
      <c r="F1034" s="2"/>
      <c r="G1034" s="53"/>
    </row>
    <row r="1035" spans="1:7" ht="12.75">
      <c r="A1035" s="3"/>
      <c r="D1035" s="2"/>
      <c r="E1035" s="2"/>
      <c r="F1035" s="2"/>
      <c r="G1035" s="53"/>
    </row>
    <row r="1036" spans="1:7" ht="12.75">
      <c r="A1036" s="3"/>
      <c r="D1036" s="2"/>
      <c r="E1036" s="2"/>
      <c r="F1036" s="2"/>
      <c r="G1036" s="53"/>
    </row>
    <row r="1037" spans="1:7" ht="12.75">
      <c r="A1037" s="3"/>
      <c r="D1037" s="2"/>
      <c r="E1037" s="2"/>
      <c r="F1037" s="2"/>
      <c r="G1037" s="53"/>
    </row>
    <row r="1038" spans="1:7" ht="12.75">
      <c r="A1038" s="3"/>
      <c r="D1038" s="2"/>
      <c r="E1038" s="2"/>
      <c r="F1038" s="2"/>
      <c r="G1038" s="53"/>
    </row>
    <row r="1039" spans="1:7" ht="12.75">
      <c r="A1039" s="3"/>
      <c r="D1039" s="2"/>
      <c r="E1039" s="2"/>
      <c r="F1039" s="2"/>
      <c r="G1039" s="53"/>
    </row>
    <row r="1040" spans="1:7" ht="12.75">
      <c r="A1040" s="3"/>
      <c r="D1040" s="2"/>
      <c r="E1040" s="2"/>
      <c r="F1040" s="2"/>
      <c r="G1040" s="53"/>
    </row>
    <row r="1041" spans="1:7" ht="12.75">
      <c r="A1041" s="3"/>
      <c r="D1041" s="2"/>
      <c r="E1041" s="2"/>
      <c r="F1041" s="2"/>
      <c r="G1041" s="53"/>
    </row>
    <row r="1042" spans="1:7" ht="12.75">
      <c r="A1042" s="3"/>
      <c r="D1042" s="2"/>
      <c r="E1042" s="2"/>
      <c r="F1042" s="2"/>
      <c r="G1042" s="53"/>
    </row>
    <row r="1043" spans="1:7" ht="12.75">
      <c r="A1043" s="3"/>
      <c r="D1043" s="2"/>
      <c r="E1043" s="2"/>
      <c r="F1043" s="2"/>
      <c r="G1043" s="53"/>
    </row>
    <row r="1044" spans="1:7" ht="12.75">
      <c r="A1044" s="3"/>
      <c r="D1044" s="2"/>
      <c r="E1044" s="2"/>
      <c r="F1044" s="2"/>
      <c r="G1044" s="53"/>
    </row>
    <row r="1045" spans="1:7" ht="12.75">
      <c r="A1045" s="3"/>
      <c r="D1045" s="2"/>
      <c r="E1045" s="2"/>
      <c r="F1045" s="2"/>
      <c r="G1045" s="53"/>
    </row>
    <row r="1046" spans="1:7" ht="12.75">
      <c r="A1046" s="3"/>
      <c r="D1046" s="2"/>
      <c r="E1046" s="2"/>
      <c r="F1046" s="2"/>
      <c r="G1046" s="53"/>
    </row>
    <row r="1047" spans="1:7" ht="12.75">
      <c r="A1047" s="3"/>
      <c r="D1047" s="2"/>
      <c r="E1047" s="2"/>
      <c r="F1047" s="2"/>
      <c r="G1047" s="53"/>
    </row>
    <row r="1048" spans="1:7" ht="12.75">
      <c r="A1048" s="3"/>
      <c r="D1048" s="2"/>
      <c r="E1048" s="2"/>
      <c r="F1048" s="2"/>
      <c r="G1048" s="53"/>
    </row>
    <row r="1049" spans="1:7" ht="12.75">
      <c r="A1049" s="3"/>
      <c r="D1049" s="2"/>
      <c r="E1049" s="2"/>
      <c r="F1049" s="2"/>
      <c r="G1049" s="53"/>
    </row>
    <row r="1050" spans="1:7" ht="12.75">
      <c r="A1050" s="3"/>
      <c r="D1050" s="2"/>
      <c r="E1050" s="2"/>
      <c r="F1050" s="2"/>
      <c r="G1050" s="53"/>
    </row>
    <row r="1051" spans="1:7" ht="12.75">
      <c r="A1051" s="3"/>
      <c r="D1051" s="2"/>
      <c r="E1051" s="2"/>
      <c r="F1051" s="2"/>
      <c r="G1051" s="53"/>
    </row>
    <row r="1052" spans="1:7" ht="12.75">
      <c r="A1052" s="3"/>
      <c r="D1052" s="2"/>
      <c r="E1052" s="2"/>
      <c r="F1052" s="2"/>
      <c r="G1052" s="53"/>
    </row>
    <row r="1053" spans="1:7" ht="12.75">
      <c r="A1053" s="3"/>
      <c r="D1053" s="2"/>
      <c r="E1053" s="2"/>
      <c r="F1053" s="2"/>
      <c r="G1053" s="53"/>
    </row>
    <row r="1054" spans="1:7" ht="12.75">
      <c r="A1054" s="3"/>
      <c r="D1054" s="2"/>
      <c r="E1054" s="2"/>
      <c r="F1054" s="2"/>
      <c r="G1054" s="53"/>
    </row>
    <row r="1055" spans="1:7" ht="12.75">
      <c r="A1055" s="3"/>
      <c r="D1055" s="2"/>
      <c r="E1055" s="2"/>
      <c r="F1055" s="2"/>
      <c r="G1055" s="53"/>
    </row>
    <row r="1056" spans="1:7" ht="12.75">
      <c r="A1056" s="3"/>
      <c r="D1056" s="2"/>
      <c r="E1056" s="2"/>
      <c r="F1056" s="2"/>
      <c r="G1056" s="53"/>
    </row>
    <row r="1057" spans="1:7" ht="12.75">
      <c r="A1057" s="3"/>
      <c r="D1057" s="2"/>
      <c r="E1057" s="2"/>
      <c r="F1057" s="2"/>
      <c r="G1057" s="53"/>
    </row>
    <row r="1058" spans="1:7" ht="12.75">
      <c r="A1058" s="3"/>
      <c r="D1058" s="2"/>
      <c r="E1058" s="2"/>
      <c r="F1058" s="2"/>
      <c r="G1058" s="53"/>
    </row>
    <row r="1059" spans="1:7" ht="12.75">
      <c r="A1059" s="3"/>
      <c r="D1059" s="2"/>
      <c r="E1059" s="2"/>
      <c r="F1059" s="2"/>
      <c r="G1059" s="53"/>
    </row>
    <row r="1060" spans="1:7" ht="12.75">
      <c r="A1060" s="3"/>
      <c r="D1060" s="2"/>
      <c r="E1060" s="2"/>
      <c r="F1060" s="2"/>
      <c r="G1060" s="53"/>
    </row>
    <row r="1061" spans="1:7" ht="12.75">
      <c r="A1061" s="3"/>
      <c r="D1061" s="2"/>
      <c r="E1061" s="2"/>
      <c r="F1061" s="2"/>
      <c r="G1061" s="53"/>
    </row>
    <row r="1062" spans="1:7" ht="12.75">
      <c r="A1062" s="3"/>
      <c r="D1062" s="2"/>
      <c r="E1062" s="2"/>
      <c r="F1062" s="2"/>
      <c r="G1062" s="53"/>
    </row>
    <row r="1063" spans="1:7" ht="12.75">
      <c r="A1063" s="3"/>
      <c r="D1063" s="2"/>
      <c r="E1063" s="2"/>
      <c r="F1063" s="2"/>
      <c r="G1063" s="53"/>
    </row>
    <row r="1064" spans="1:7" ht="12.75">
      <c r="A1064" s="3"/>
      <c r="D1064" s="2"/>
      <c r="E1064" s="2"/>
      <c r="F1064" s="2"/>
      <c r="G1064" s="53"/>
    </row>
    <row r="1065" spans="1:7" ht="12.75">
      <c r="A1065" s="3"/>
      <c r="D1065" s="2"/>
      <c r="E1065" s="2"/>
      <c r="F1065" s="2"/>
      <c r="G1065" s="53"/>
    </row>
    <row r="1066" spans="1:7" ht="12.75">
      <c r="A1066" s="3"/>
      <c r="D1066" s="2"/>
      <c r="E1066" s="2"/>
      <c r="F1066" s="2"/>
      <c r="G1066" s="53"/>
    </row>
    <row r="1067" spans="1:7" ht="12.75">
      <c r="A1067" s="3"/>
      <c r="D1067" s="2"/>
      <c r="E1067" s="2"/>
      <c r="F1067" s="2"/>
      <c r="G1067" s="53"/>
    </row>
    <row r="1068" spans="1:7" ht="12.75">
      <c r="A1068" s="3"/>
      <c r="D1068" s="2"/>
      <c r="E1068" s="2"/>
      <c r="F1068" s="2"/>
      <c r="G1068" s="53"/>
    </row>
    <row r="1069" spans="1:7" ht="12.75">
      <c r="A1069" s="3"/>
      <c r="D1069" s="2"/>
      <c r="E1069" s="2"/>
      <c r="F1069" s="2"/>
      <c r="G1069" s="53"/>
    </row>
    <row r="1070" spans="1:7" ht="12.75">
      <c r="A1070" s="3"/>
      <c r="D1070" s="2"/>
      <c r="E1070" s="2"/>
      <c r="F1070" s="2"/>
      <c r="G1070" s="53"/>
    </row>
    <row r="1071" spans="1:7" ht="12.75">
      <c r="A1071" s="3"/>
      <c r="D1071" s="2"/>
      <c r="E1071" s="2"/>
      <c r="F1071" s="2"/>
      <c r="G1071" s="53"/>
    </row>
    <row r="1072" spans="1:7" ht="12.75">
      <c r="A1072" s="3"/>
      <c r="D1072" s="2"/>
      <c r="E1072" s="2"/>
      <c r="F1072" s="2"/>
      <c r="G1072" s="53"/>
    </row>
    <row r="1073" spans="1:7" ht="12.75">
      <c r="A1073" s="3"/>
      <c r="D1073" s="2"/>
      <c r="E1073" s="2"/>
      <c r="F1073" s="2"/>
      <c r="G1073" s="53"/>
    </row>
    <row r="1074" spans="1:7" ht="12.75">
      <c r="A1074" s="3"/>
      <c r="D1074" s="2"/>
      <c r="E1074" s="2"/>
      <c r="F1074" s="2"/>
      <c r="G1074" s="53"/>
    </row>
    <row r="1075" spans="1:7" ht="12.75">
      <c r="A1075" s="3"/>
      <c r="D1075" s="2"/>
      <c r="E1075" s="2"/>
      <c r="F1075" s="2"/>
      <c r="G1075" s="53"/>
    </row>
    <row r="1076" spans="1:7" ht="12.75">
      <c r="A1076" s="3"/>
      <c r="D1076" s="2"/>
      <c r="E1076" s="2"/>
      <c r="F1076" s="2"/>
      <c r="G1076" s="53"/>
    </row>
    <row r="1077" spans="1:7" ht="12.75">
      <c r="A1077" s="3"/>
      <c r="D1077" s="2"/>
      <c r="E1077" s="2"/>
      <c r="F1077" s="2"/>
      <c r="G1077" s="53"/>
    </row>
    <row r="1078" spans="1:7" ht="12.75">
      <c r="A1078" s="3"/>
      <c r="D1078" s="2"/>
      <c r="E1078" s="2"/>
      <c r="F1078" s="2"/>
      <c r="G1078" s="53"/>
    </row>
    <row r="1079" spans="1:7" ht="12.75">
      <c r="A1079" s="3"/>
      <c r="D1079" s="2"/>
      <c r="E1079" s="2"/>
      <c r="F1079" s="2"/>
      <c r="G1079" s="53"/>
    </row>
    <row r="1080" spans="1:7" ht="12.75">
      <c r="A1080" s="3"/>
      <c r="D1080" s="2"/>
      <c r="E1080" s="2"/>
      <c r="F1080" s="2"/>
      <c r="G1080" s="53"/>
    </row>
    <row r="1081" spans="1:7" ht="12.75">
      <c r="A1081" s="3"/>
      <c r="D1081" s="2"/>
      <c r="E1081" s="2"/>
      <c r="F1081" s="2"/>
      <c r="G1081" s="53"/>
    </row>
    <row r="1082" spans="1:7" ht="12.75">
      <c r="A1082" s="3"/>
      <c r="D1082" s="2"/>
      <c r="E1082" s="2"/>
      <c r="F1082" s="2"/>
      <c r="G1082" s="53"/>
    </row>
    <row r="1083" spans="1:7" ht="12.75">
      <c r="A1083" s="3"/>
      <c r="D1083" s="2"/>
      <c r="E1083" s="2"/>
      <c r="F1083" s="2"/>
      <c r="G1083" s="53"/>
    </row>
    <row r="1084" spans="1:7" ht="12.75">
      <c r="A1084" s="3"/>
      <c r="D1084" s="2"/>
      <c r="E1084" s="2"/>
      <c r="F1084" s="2"/>
      <c r="G1084" s="53"/>
    </row>
    <row r="1085" spans="1:7" ht="12.75">
      <c r="A1085" s="3"/>
      <c r="D1085" s="2"/>
      <c r="E1085" s="2"/>
      <c r="F1085" s="2"/>
      <c r="G1085" s="53"/>
    </row>
    <row r="1086" spans="1:7" ht="12.75">
      <c r="A1086" s="3"/>
      <c r="D1086" s="2"/>
      <c r="E1086" s="2"/>
      <c r="F1086" s="2"/>
      <c r="G1086" s="53"/>
    </row>
    <row r="1087" spans="1:7" ht="12.75">
      <c r="A1087" s="3"/>
      <c r="D1087" s="2"/>
      <c r="E1087" s="2"/>
      <c r="F1087" s="2"/>
      <c r="G1087" s="53"/>
    </row>
    <row r="1088" spans="1:7" ht="12.75">
      <c r="A1088" s="3"/>
      <c r="D1088" s="2"/>
      <c r="E1088" s="2"/>
      <c r="F1088" s="2"/>
      <c r="G1088" s="53"/>
    </row>
    <row r="1089" spans="1:7" ht="12.75">
      <c r="A1089" s="3"/>
      <c r="D1089" s="2"/>
      <c r="E1089" s="2"/>
      <c r="F1089" s="2"/>
      <c r="G1089" s="53"/>
    </row>
    <row r="1090" spans="1:7" ht="12.75">
      <c r="A1090" s="3"/>
      <c r="D1090" s="2"/>
      <c r="E1090" s="2"/>
      <c r="F1090" s="2"/>
      <c r="G1090" s="53"/>
    </row>
    <row r="1091" spans="1:7" ht="12.75">
      <c r="A1091" s="3"/>
      <c r="D1091" s="2"/>
      <c r="E1091" s="2"/>
      <c r="F1091" s="2"/>
      <c r="G1091" s="53"/>
    </row>
    <row r="1092" spans="1:7" ht="12.75">
      <c r="A1092" s="3"/>
      <c r="D1092" s="2"/>
      <c r="E1092" s="2"/>
      <c r="F1092" s="2"/>
      <c r="G1092" s="53"/>
    </row>
    <row r="1093" spans="1:7" ht="12.75">
      <c r="A1093" s="3"/>
      <c r="D1093" s="2"/>
      <c r="E1093" s="2"/>
      <c r="F1093" s="2"/>
      <c r="G1093" s="53"/>
    </row>
    <row r="1094" spans="1:7" ht="12.75">
      <c r="A1094" s="3"/>
      <c r="D1094" s="2"/>
      <c r="E1094" s="2"/>
      <c r="F1094" s="2"/>
      <c r="G1094" s="53"/>
    </row>
    <row r="1095" spans="1:7" ht="12.75">
      <c r="A1095" s="3"/>
      <c r="D1095" s="2"/>
      <c r="E1095" s="2"/>
      <c r="F1095" s="2"/>
      <c r="G1095" s="53"/>
    </row>
    <row r="1096" spans="1:7" ht="12.75">
      <c r="A1096" s="3"/>
      <c r="D1096" s="2"/>
      <c r="E1096" s="2"/>
      <c r="F1096" s="2"/>
      <c r="G1096" s="53"/>
    </row>
    <row r="1097" spans="1:7" ht="12.75">
      <c r="A1097" s="3"/>
      <c r="D1097" s="2"/>
      <c r="E1097" s="2"/>
      <c r="F1097" s="2"/>
      <c r="G1097" s="53"/>
    </row>
    <row r="1098" spans="1:7" ht="12.75">
      <c r="A1098" s="3"/>
      <c r="D1098" s="2"/>
      <c r="E1098" s="2"/>
      <c r="F1098" s="2"/>
      <c r="G1098" s="53"/>
    </row>
    <row r="1099" spans="1:7" ht="12.75">
      <c r="A1099" s="3"/>
      <c r="D1099" s="2"/>
      <c r="E1099" s="2"/>
      <c r="F1099" s="2"/>
      <c r="G1099" s="53"/>
    </row>
    <row r="1100" spans="1:7" ht="12.75">
      <c r="A1100" s="3"/>
      <c r="D1100" s="2"/>
      <c r="E1100" s="2"/>
      <c r="F1100" s="2"/>
      <c r="G1100" s="53"/>
    </row>
    <row r="1101" spans="1:7" ht="12.75">
      <c r="A1101" s="3"/>
      <c r="D1101" s="2"/>
      <c r="E1101" s="2"/>
      <c r="F1101" s="2"/>
      <c r="G1101" s="53"/>
    </row>
    <row r="1102" spans="1:7" ht="12.75">
      <c r="A1102" s="3"/>
      <c r="D1102" s="2"/>
      <c r="E1102" s="2"/>
      <c r="F1102" s="2"/>
      <c r="G1102" s="53"/>
    </row>
    <row r="1103" spans="1:7" ht="12.75">
      <c r="A1103" s="3"/>
      <c r="D1103" s="2"/>
      <c r="E1103" s="2"/>
      <c r="F1103" s="2"/>
      <c r="G1103" s="53"/>
    </row>
    <row r="1104" spans="1:7" ht="12.75">
      <c r="A1104" s="3"/>
      <c r="D1104" s="2"/>
      <c r="E1104" s="2"/>
      <c r="F1104" s="2"/>
      <c r="G1104" s="53"/>
    </row>
    <row r="1105" spans="1:7" ht="12.75">
      <c r="A1105" s="3"/>
      <c r="D1105" s="2"/>
      <c r="E1105" s="2"/>
      <c r="F1105" s="2"/>
      <c r="G1105" s="53"/>
    </row>
    <row r="1106" spans="1:7" ht="12.75">
      <c r="A1106" s="3"/>
      <c r="D1106" s="2"/>
      <c r="E1106" s="2"/>
      <c r="F1106" s="2"/>
      <c r="G1106" s="53"/>
    </row>
    <row r="1107" spans="1:7" ht="12.75">
      <c r="A1107" s="3"/>
      <c r="D1107" s="2"/>
      <c r="E1107" s="2"/>
      <c r="F1107" s="2"/>
      <c r="G1107" s="53"/>
    </row>
    <row r="1108" spans="1:7" ht="12.75">
      <c r="A1108" s="3"/>
      <c r="D1108" s="2"/>
      <c r="E1108" s="2"/>
      <c r="F1108" s="2"/>
      <c r="G1108" s="53"/>
    </row>
    <row r="1109" spans="1:7" ht="12.75">
      <c r="A1109" s="3"/>
      <c r="D1109" s="2"/>
      <c r="E1109" s="2"/>
      <c r="F1109" s="2"/>
      <c r="G1109" s="53"/>
    </row>
    <row r="1110" spans="1:7" ht="12.75">
      <c r="A1110" s="3"/>
      <c r="D1110" s="2"/>
      <c r="E1110" s="2"/>
      <c r="F1110" s="2"/>
      <c r="G1110" s="53"/>
    </row>
    <row r="1111" spans="1:7" ht="12.75">
      <c r="A1111" s="3"/>
      <c r="D1111" s="2"/>
      <c r="E1111" s="2"/>
      <c r="F1111" s="2"/>
      <c r="G1111" s="53"/>
    </row>
    <row r="1112" spans="1:7" ht="12.75">
      <c r="A1112" s="3"/>
      <c r="D1112" s="2"/>
      <c r="E1112" s="2"/>
      <c r="F1112" s="2"/>
      <c r="G1112" s="53"/>
    </row>
    <row r="1113" spans="1:7" ht="12.75">
      <c r="A1113" s="3"/>
      <c r="D1113" s="2"/>
      <c r="E1113" s="2"/>
      <c r="F1113" s="2"/>
      <c r="G1113" s="53"/>
    </row>
    <row r="1114" spans="1:7" ht="12.75">
      <c r="A1114" s="3"/>
      <c r="D1114" s="2"/>
      <c r="E1114" s="2"/>
      <c r="F1114" s="2"/>
      <c r="G1114" s="53"/>
    </row>
    <row r="1115" spans="1:7" ht="12.75">
      <c r="A1115" s="3"/>
      <c r="D1115" s="2"/>
      <c r="E1115" s="2"/>
      <c r="F1115" s="2"/>
      <c r="G1115" s="53"/>
    </row>
    <row r="1116" spans="1:7" ht="12.75">
      <c r="A1116" s="3"/>
      <c r="D1116" s="2"/>
      <c r="E1116" s="2"/>
      <c r="F1116" s="2"/>
      <c r="G1116" s="53"/>
    </row>
    <row r="1117" spans="1:7" ht="12.75">
      <c r="A1117" s="3"/>
      <c r="D1117" s="2"/>
      <c r="E1117" s="2"/>
      <c r="F1117" s="2"/>
      <c r="G1117" s="53"/>
    </row>
    <row r="1118" spans="1:7" ht="12.75">
      <c r="A1118" s="3"/>
      <c r="D1118" s="2"/>
      <c r="E1118" s="2"/>
      <c r="F1118" s="2"/>
      <c r="G1118" s="53"/>
    </row>
    <row r="1119" spans="1:7" ht="12.75">
      <c r="A1119" s="3"/>
      <c r="D1119" s="2"/>
      <c r="E1119" s="2"/>
      <c r="F1119" s="2"/>
      <c r="G1119" s="53"/>
    </row>
    <row r="1120" spans="1:7" ht="12.75">
      <c r="A1120" s="3"/>
      <c r="D1120" s="2"/>
      <c r="E1120" s="2"/>
      <c r="F1120" s="2"/>
      <c r="G1120" s="53"/>
    </row>
    <row r="1121" spans="1:7" ht="12.75">
      <c r="A1121" s="3"/>
      <c r="D1121" s="2"/>
      <c r="E1121" s="2"/>
      <c r="F1121" s="2"/>
      <c r="G1121" s="53"/>
    </row>
    <row r="1122" spans="1:7" ht="12.75">
      <c r="A1122" s="3"/>
      <c r="D1122" s="2"/>
      <c r="E1122" s="2"/>
      <c r="F1122" s="2"/>
      <c r="G1122" s="53"/>
    </row>
    <row r="1123" spans="1:7" ht="12.75">
      <c r="A1123" s="3"/>
      <c r="D1123" s="2"/>
      <c r="E1123" s="2"/>
      <c r="F1123" s="2"/>
      <c r="G1123" s="53"/>
    </row>
    <row r="1124" spans="1:7" ht="12.75">
      <c r="A1124" s="3"/>
      <c r="D1124" s="2"/>
      <c r="E1124" s="2"/>
      <c r="F1124" s="2"/>
      <c r="G1124" s="53"/>
    </row>
    <row r="1125" spans="1:7" ht="12.75">
      <c r="A1125" s="3"/>
      <c r="D1125" s="2"/>
      <c r="E1125" s="2"/>
      <c r="F1125" s="2"/>
      <c r="G1125" s="53"/>
    </row>
    <row r="1126" spans="1:7" ht="12.75">
      <c r="A1126" s="3"/>
      <c r="D1126" s="2"/>
      <c r="E1126" s="2"/>
      <c r="F1126" s="2"/>
      <c r="G1126" s="53"/>
    </row>
    <row r="1127" spans="1:7" ht="12.75">
      <c r="A1127" s="3"/>
      <c r="D1127" s="2"/>
      <c r="E1127" s="2"/>
      <c r="F1127" s="2"/>
      <c r="G1127" s="53"/>
    </row>
    <row r="1128" spans="1:7" ht="12.75">
      <c r="A1128" s="3"/>
      <c r="D1128" s="2"/>
      <c r="E1128" s="2"/>
      <c r="F1128" s="2"/>
      <c r="G1128" s="53"/>
    </row>
    <row r="1129" spans="1:7" ht="12.75">
      <c r="A1129" s="3"/>
      <c r="D1129" s="2"/>
      <c r="E1129" s="2"/>
      <c r="F1129" s="2"/>
      <c r="G1129" s="53"/>
    </row>
    <row r="1130" spans="1:7" ht="12.75">
      <c r="A1130" s="3"/>
      <c r="D1130" s="2"/>
      <c r="E1130" s="2"/>
      <c r="F1130" s="2"/>
      <c r="G1130" s="53"/>
    </row>
    <row r="1131" spans="1:7" ht="12.75">
      <c r="A1131" s="3"/>
      <c r="D1131" s="2"/>
      <c r="E1131" s="2"/>
      <c r="F1131" s="2"/>
      <c r="G1131" s="53"/>
    </row>
    <row r="1132" spans="1:7" ht="12.75">
      <c r="A1132" s="3"/>
      <c r="D1132" s="2"/>
      <c r="E1132" s="2"/>
      <c r="F1132" s="2"/>
      <c r="G1132" s="53"/>
    </row>
    <row r="1133" spans="1:7" ht="12.75">
      <c r="A1133" s="3"/>
      <c r="D1133" s="2"/>
      <c r="E1133" s="2"/>
      <c r="F1133" s="2"/>
      <c r="G1133" s="53"/>
    </row>
    <row r="1134" spans="1:7" ht="12.75">
      <c r="A1134" s="3"/>
      <c r="D1134" s="2"/>
      <c r="E1134" s="2"/>
      <c r="F1134" s="2"/>
      <c r="G1134" s="53"/>
    </row>
    <row r="1135" spans="1:7" ht="12.75">
      <c r="A1135" s="3"/>
      <c r="D1135" s="2"/>
      <c r="E1135" s="2"/>
      <c r="F1135" s="2"/>
      <c r="G1135" s="53"/>
    </row>
    <row r="1136" spans="1:7" ht="12.75">
      <c r="A1136" s="3"/>
      <c r="D1136" s="2"/>
      <c r="E1136" s="2"/>
      <c r="F1136" s="2"/>
      <c r="G1136" s="53"/>
    </row>
    <row r="1137" spans="1:7" ht="12.75">
      <c r="A1137" s="3"/>
      <c r="D1137" s="2"/>
      <c r="E1137" s="2"/>
      <c r="F1137" s="2"/>
      <c r="G1137" s="53"/>
    </row>
    <row r="1138" spans="1:7" ht="12.75">
      <c r="A1138" s="3"/>
      <c r="D1138" s="2"/>
      <c r="E1138" s="2"/>
      <c r="F1138" s="2"/>
      <c r="G1138" s="53"/>
    </row>
    <row r="1139" spans="1:7" ht="12.75">
      <c r="A1139" s="3"/>
      <c r="D1139" s="2"/>
      <c r="E1139" s="2"/>
      <c r="F1139" s="2"/>
      <c r="G1139" s="53"/>
    </row>
    <row r="1140" spans="1:7" ht="12.75">
      <c r="A1140" s="3"/>
      <c r="D1140" s="2"/>
      <c r="E1140" s="2"/>
      <c r="F1140" s="2"/>
      <c r="G1140" s="53"/>
    </row>
    <row r="1141" spans="1:7" ht="12.75">
      <c r="A1141" s="3"/>
      <c r="D1141" s="2"/>
      <c r="E1141" s="2"/>
      <c r="F1141" s="2"/>
      <c r="G1141" s="53"/>
    </row>
    <row r="1142" spans="1:7" ht="12.75">
      <c r="A1142" s="3"/>
      <c r="D1142" s="2"/>
      <c r="E1142" s="2"/>
      <c r="F1142" s="2"/>
      <c r="G1142" s="53"/>
    </row>
    <row r="1143" spans="1:7" ht="12.75">
      <c r="A1143" s="3"/>
      <c r="D1143" s="2"/>
      <c r="E1143" s="2"/>
      <c r="F1143" s="2"/>
      <c r="G1143" s="53"/>
    </row>
    <row r="1144" spans="1:7" ht="12.75">
      <c r="A1144" s="3"/>
      <c r="D1144" s="2"/>
      <c r="E1144" s="2"/>
      <c r="F1144" s="2"/>
      <c r="G1144" s="53"/>
    </row>
    <row r="1145" spans="1:7" ht="12.75">
      <c r="A1145" s="3"/>
      <c r="D1145" s="2"/>
      <c r="E1145" s="2"/>
      <c r="F1145" s="2"/>
      <c r="G1145" s="53"/>
    </row>
    <row r="1146" spans="1:7" ht="12.75">
      <c r="A1146" s="3"/>
      <c r="D1146" s="2"/>
      <c r="E1146" s="2"/>
      <c r="F1146" s="2"/>
      <c r="G1146" s="53"/>
    </row>
    <row r="1147" spans="1:7" ht="12.75">
      <c r="A1147" s="3"/>
      <c r="D1147" s="2"/>
      <c r="E1147" s="2"/>
      <c r="F1147" s="2"/>
      <c r="G1147" s="53"/>
    </row>
    <row r="1148" spans="1:7" ht="12.75">
      <c r="A1148" s="3"/>
      <c r="D1148" s="2"/>
      <c r="E1148" s="2"/>
      <c r="F1148" s="2"/>
      <c r="G1148" s="53"/>
    </row>
    <row r="1149" spans="1:7" ht="12.75">
      <c r="A1149" s="3"/>
      <c r="D1149" s="2"/>
      <c r="E1149" s="2"/>
      <c r="F1149" s="2"/>
      <c r="G1149" s="53"/>
    </row>
    <row r="1150" spans="1:7" ht="12.75">
      <c r="A1150" s="3"/>
      <c r="D1150" s="2"/>
      <c r="E1150" s="2"/>
      <c r="F1150" s="2"/>
      <c r="G1150" s="53"/>
    </row>
    <row r="1151" spans="1:7" ht="12.75">
      <c r="A1151" s="3"/>
      <c r="D1151" s="2"/>
      <c r="E1151" s="2"/>
      <c r="F1151" s="2"/>
      <c r="G1151" s="53"/>
    </row>
    <row r="1152" spans="1:7" ht="12.75">
      <c r="A1152" s="3"/>
      <c r="D1152" s="2"/>
      <c r="E1152" s="2"/>
      <c r="F1152" s="2"/>
      <c r="G1152" s="53"/>
    </row>
    <row r="1153" spans="1:7" ht="12.75">
      <c r="A1153" s="3"/>
      <c r="D1153" s="2"/>
      <c r="E1153" s="2"/>
      <c r="F1153" s="2"/>
      <c r="G1153" s="53"/>
    </row>
    <row r="1154" spans="1:7" ht="12.75">
      <c r="A1154" s="3"/>
      <c r="D1154" s="2"/>
      <c r="E1154" s="2"/>
      <c r="F1154" s="2"/>
      <c r="G1154" s="53"/>
    </row>
    <row r="1155" spans="1:7" ht="12.75">
      <c r="A1155" s="3"/>
      <c r="D1155" s="2"/>
      <c r="E1155" s="2"/>
      <c r="F1155" s="2"/>
      <c r="G1155" s="53"/>
    </row>
    <row r="1156" spans="1:7" ht="12.75">
      <c r="A1156" s="3"/>
      <c r="D1156" s="2"/>
      <c r="E1156" s="2"/>
      <c r="F1156" s="2"/>
      <c r="G1156" s="53"/>
    </row>
    <row r="1157" spans="1:7" ht="12.75">
      <c r="A1157" s="3"/>
      <c r="D1157" s="2"/>
      <c r="E1157" s="2"/>
      <c r="F1157" s="2"/>
      <c r="G1157" s="53"/>
    </row>
    <row r="1158" spans="1:7" ht="12.75">
      <c r="A1158" s="3"/>
      <c r="D1158" s="2"/>
      <c r="E1158" s="2"/>
      <c r="F1158" s="2"/>
      <c r="G1158" s="53"/>
    </row>
    <row r="1159" spans="1:7" ht="12.75">
      <c r="A1159" s="3"/>
      <c r="D1159" s="2"/>
      <c r="E1159" s="2"/>
      <c r="F1159" s="2"/>
      <c r="G1159" s="53"/>
    </row>
    <row r="1160" spans="1:7" ht="12.75">
      <c r="A1160" s="3"/>
      <c r="D1160" s="2"/>
      <c r="E1160" s="2"/>
      <c r="F1160" s="2"/>
      <c r="G1160" s="53"/>
    </row>
    <row r="1161" spans="1:7" ht="12.75">
      <c r="A1161" s="3"/>
      <c r="D1161" s="2"/>
      <c r="E1161" s="2"/>
      <c r="F1161" s="2"/>
      <c r="G1161" s="53"/>
    </row>
    <row r="1162" spans="1:7" ht="12.75">
      <c r="A1162" s="3"/>
      <c r="D1162" s="2"/>
      <c r="E1162" s="2"/>
      <c r="F1162" s="2"/>
      <c r="G1162" s="53"/>
    </row>
    <row r="1163" spans="1:7" ht="12.75">
      <c r="A1163" s="3"/>
      <c r="D1163" s="2"/>
      <c r="E1163" s="2"/>
      <c r="F1163" s="2"/>
      <c r="G1163" s="53"/>
    </row>
    <row r="1164" spans="1:7" ht="12.75">
      <c r="A1164" s="3"/>
      <c r="D1164" s="2"/>
      <c r="E1164" s="2"/>
      <c r="F1164" s="2"/>
      <c r="G1164" s="53"/>
    </row>
    <row r="1165" spans="1:7" ht="12.75">
      <c r="A1165" s="3"/>
      <c r="D1165" s="2"/>
      <c r="E1165" s="2"/>
      <c r="F1165" s="2"/>
      <c r="G1165" s="53"/>
    </row>
    <row r="1166" spans="1:7" ht="12.75">
      <c r="A1166" s="3"/>
      <c r="D1166" s="2"/>
      <c r="E1166" s="2"/>
      <c r="F1166" s="2"/>
      <c r="G1166" s="53"/>
    </row>
    <row r="1167" spans="1:7" ht="12.75">
      <c r="A1167" s="3"/>
      <c r="D1167" s="2"/>
      <c r="E1167" s="2"/>
      <c r="F1167" s="2"/>
      <c r="G1167" s="53"/>
    </row>
    <row r="1168" spans="1:7" ht="12.75">
      <c r="A1168" s="3"/>
      <c r="D1168" s="2"/>
      <c r="E1168" s="2"/>
      <c r="F1168" s="2"/>
      <c r="G1168" s="53"/>
    </row>
    <row r="1169" spans="1:7" ht="12.75">
      <c r="A1169" s="3"/>
      <c r="D1169" s="2"/>
      <c r="E1169" s="2"/>
      <c r="F1169" s="2"/>
      <c r="G1169" s="53"/>
    </row>
    <row r="1170" spans="1:7" ht="12.75">
      <c r="A1170" s="3"/>
      <c r="D1170" s="2"/>
      <c r="E1170" s="2"/>
      <c r="F1170" s="2"/>
      <c r="G1170" s="53"/>
    </row>
    <row r="1171" spans="1:7" ht="12.75">
      <c r="A1171" s="3"/>
      <c r="D1171" s="2"/>
      <c r="E1171" s="2"/>
      <c r="F1171" s="2"/>
      <c r="G1171" s="53"/>
    </row>
    <row r="1172" spans="1:7" ht="12.75">
      <c r="A1172" s="3"/>
      <c r="D1172" s="2"/>
      <c r="E1172" s="2"/>
      <c r="F1172" s="2"/>
      <c r="G1172" s="53"/>
    </row>
    <row r="1173" spans="1:7" ht="12.75">
      <c r="A1173" s="3"/>
      <c r="D1173" s="2"/>
      <c r="E1173" s="2"/>
      <c r="F1173" s="2"/>
      <c r="G1173" s="53"/>
    </row>
    <row r="1174" spans="1:7" ht="12.75">
      <c r="A1174" s="3"/>
      <c r="D1174" s="2"/>
      <c r="E1174" s="2"/>
      <c r="F1174" s="2"/>
      <c r="G1174" s="53"/>
    </row>
    <row r="1175" spans="1:7" ht="12.75">
      <c r="A1175" s="3"/>
      <c r="D1175" s="2"/>
      <c r="E1175" s="2"/>
      <c r="F1175" s="2"/>
      <c r="G1175" s="53"/>
    </row>
    <row r="1176" spans="1:7" ht="12.75">
      <c r="A1176" s="3"/>
      <c r="D1176" s="2"/>
      <c r="E1176" s="2"/>
      <c r="F1176" s="2"/>
      <c r="G1176" s="53"/>
    </row>
    <row r="1177" spans="1:7" ht="12.75">
      <c r="A1177" s="3"/>
      <c r="D1177" s="2"/>
      <c r="E1177" s="2"/>
      <c r="F1177" s="2"/>
      <c r="G1177" s="53"/>
    </row>
    <row r="1178" spans="1:7" ht="12.75">
      <c r="A1178" s="3"/>
      <c r="D1178" s="2"/>
      <c r="E1178" s="2"/>
      <c r="F1178" s="2"/>
      <c r="G1178" s="53"/>
    </row>
    <row r="1179" spans="1:7" ht="12.75">
      <c r="A1179" s="3"/>
      <c r="D1179" s="2"/>
      <c r="E1179" s="2"/>
      <c r="F1179" s="2"/>
      <c r="G1179" s="53"/>
    </row>
    <row r="1180" spans="1:7" ht="12.75">
      <c r="A1180" s="3"/>
      <c r="D1180" s="2"/>
      <c r="E1180" s="2"/>
      <c r="F1180" s="2"/>
      <c r="G1180" s="53"/>
    </row>
    <row r="1181" spans="1:7" ht="12.75">
      <c r="A1181" s="3"/>
      <c r="D1181" s="2"/>
      <c r="E1181" s="2"/>
      <c r="F1181" s="2"/>
      <c r="G1181" s="53"/>
    </row>
    <row r="1182" spans="1:7" ht="12.75">
      <c r="A1182" s="3"/>
      <c r="D1182" s="2"/>
      <c r="E1182" s="2"/>
      <c r="F1182" s="2"/>
      <c r="G1182" s="53"/>
    </row>
    <row r="1183" spans="1:7" ht="12.75">
      <c r="A1183" s="3"/>
      <c r="D1183" s="2"/>
      <c r="E1183" s="2"/>
      <c r="F1183" s="2"/>
      <c r="G1183" s="53"/>
    </row>
    <row r="1184" spans="1:7" ht="12.75">
      <c r="A1184" s="3"/>
      <c r="D1184" s="2"/>
      <c r="E1184" s="2"/>
      <c r="F1184" s="2"/>
      <c r="G1184" s="53"/>
    </row>
    <row r="1185" spans="1:7" ht="12.75">
      <c r="A1185" s="3"/>
      <c r="D1185" s="2"/>
      <c r="E1185" s="2"/>
      <c r="F1185" s="2"/>
      <c r="G1185" s="53"/>
    </row>
    <row r="1186" spans="1:7" ht="12.75">
      <c r="A1186" s="3"/>
      <c r="D1186" s="2"/>
      <c r="E1186" s="2"/>
      <c r="F1186" s="2"/>
      <c r="G1186" s="53"/>
    </row>
    <row r="1187" spans="1:7" ht="12.75">
      <c r="A1187" s="3"/>
      <c r="D1187" s="2"/>
      <c r="E1187" s="2"/>
      <c r="F1187" s="2"/>
      <c r="G1187" s="53"/>
    </row>
    <row r="1188" spans="1:7" ht="12.75">
      <c r="A1188" s="3"/>
      <c r="D1188" s="2"/>
      <c r="E1188" s="2"/>
      <c r="F1188" s="2"/>
      <c r="G1188" s="53"/>
    </row>
    <row r="1189" spans="1:7" ht="12.75">
      <c r="A1189" s="3"/>
      <c r="D1189" s="2"/>
      <c r="E1189" s="2"/>
      <c r="F1189" s="2"/>
      <c r="G1189" s="53"/>
    </row>
    <row r="1190" spans="1:7" ht="12.75">
      <c r="A1190" s="3"/>
      <c r="D1190" s="2"/>
      <c r="E1190" s="2"/>
      <c r="F1190" s="2"/>
      <c r="G1190" s="53"/>
    </row>
    <row r="1191" spans="1:7" ht="12.75">
      <c r="A1191" s="3"/>
      <c r="D1191" s="2"/>
      <c r="E1191" s="2"/>
      <c r="F1191" s="2"/>
      <c r="G1191" s="53"/>
    </row>
    <row r="1192" spans="1:7" ht="12.75">
      <c r="A1192" s="3"/>
      <c r="D1192" s="2"/>
      <c r="E1192" s="2"/>
      <c r="F1192" s="2"/>
      <c r="G1192" s="53"/>
    </row>
    <row r="1193" spans="1:7" ht="12.75">
      <c r="A1193" s="3"/>
      <c r="D1193" s="2"/>
      <c r="E1193" s="2"/>
      <c r="F1193" s="2"/>
      <c r="G1193" s="53"/>
    </row>
    <row r="1194" spans="1:7" ht="12.75">
      <c r="A1194" s="3"/>
      <c r="D1194" s="2"/>
      <c r="E1194" s="2"/>
      <c r="F1194" s="2"/>
      <c r="G1194" s="53"/>
    </row>
    <row r="1195" spans="1:7" ht="12.75">
      <c r="A1195" s="3"/>
      <c r="D1195" s="2"/>
      <c r="E1195" s="2"/>
      <c r="F1195" s="2"/>
      <c r="G1195" s="53"/>
    </row>
    <row r="1196" spans="1:7" ht="12.75">
      <c r="A1196" s="3"/>
      <c r="D1196" s="2"/>
      <c r="E1196" s="2"/>
      <c r="F1196" s="2"/>
      <c r="G1196" s="53"/>
    </row>
    <row r="1197" spans="1:7" ht="12.75">
      <c r="A1197" s="3"/>
      <c r="D1197" s="2"/>
      <c r="E1197" s="2"/>
      <c r="F1197" s="2"/>
      <c r="G1197" s="53"/>
    </row>
    <row r="1198" spans="1:7" ht="12.75">
      <c r="A1198" s="3"/>
      <c r="D1198" s="2"/>
      <c r="E1198" s="2"/>
      <c r="F1198" s="2"/>
      <c r="G1198" s="53"/>
    </row>
    <row r="1199" spans="1:7" ht="12.75">
      <c r="A1199" s="3"/>
      <c r="D1199" s="2"/>
      <c r="E1199" s="2"/>
      <c r="F1199" s="2"/>
      <c r="G1199" s="53"/>
    </row>
    <row r="1200" spans="1:7" ht="12.75">
      <c r="A1200" s="3"/>
      <c r="D1200" s="2"/>
      <c r="E1200" s="2"/>
      <c r="F1200" s="2"/>
      <c r="G1200" s="53"/>
    </row>
    <row r="1201" spans="1:7" ht="12.75">
      <c r="A1201" s="3"/>
      <c r="D1201" s="2"/>
      <c r="E1201" s="2"/>
      <c r="F1201" s="2"/>
      <c r="G1201" s="53"/>
    </row>
    <row r="1202" spans="1:7" ht="12.75">
      <c r="A1202" s="3"/>
      <c r="D1202" s="2"/>
      <c r="E1202" s="2"/>
      <c r="F1202" s="2"/>
      <c r="G1202" s="53"/>
    </row>
    <row r="1203" spans="1:7" ht="12.75">
      <c r="A1203" s="3"/>
      <c r="D1203" s="2"/>
      <c r="E1203" s="2"/>
      <c r="F1203" s="2"/>
      <c r="G1203" s="53"/>
    </row>
    <row r="1204" spans="1:7" ht="12.75">
      <c r="A1204" s="3"/>
      <c r="D1204" s="2"/>
      <c r="E1204" s="2"/>
      <c r="F1204" s="2"/>
      <c r="G1204" s="53"/>
    </row>
    <row r="1205" spans="1:7" ht="12.75">
      <c r="A1205" s="3"/>
      <c r="D1205" s="2"/>
      <c r="E1205" s="2"/>
      <c r="F1205" s="2"/>
      <c r="G1205" s="53"/>
    </row>
    <row r="1206" spans="1:7" ht="12.75">
      <c r="A1206" s="3"/>
      <c r="D1206" s="2"/>
      <c r="E1206" s="2"/>
      <c r="F1206" s="2"/>
      <c r="G1206" s="53"/>
    </row>
    <row r="1207" spans="1:7" ht="12.75">
      <c r="A1207" s="3"/>
      <c r="D1207" s="2"/>
      <c r="E1207" s="2"/>
      <c r="F1207" s="2"/>
      <c r="G1207" s="53"/>
    </row>
    <row r="1208" spans="1:7" ht="12.75">
      <c r="A1208" s="3"/>
      <c r="D1208" s="2"/>
      <c r="E1208" s="2"/>
      <c r="F1208" s="2"/>
      <c r="G1208" s="53"/>
    </row>
    <row r="1209" spans="1:7" ht="12.75">
      <c r="A1209" s="3"/>
      <c r="D1209" s="2"/>
      <c r="E1209" s="2"/>
      <c r="F1209" s="2"/>
      <c r="G1209" s="53"/>
    </row>
    <row r="1210" spans="1:7" ht="12.75">
      <c r="A1210" s="3"/>
      <c r="D1210" s="2"/>
      <c r="E1210" s="2"/>
      <c r="F1210" s="2"/>
      <c r="G1210" s="53"/>
    </row>
    <row r="1211" spans="1:7" ht="12.75">
      <c r="A1211" s="3"/>
      <c r="D1211" s="2"/>
      <c r="E1211" s="2"/>
      <c r="F1211" s="2"/>
      <c r="G1211" s="53"/>
    </row>
    <row r="1212" spans="1:7" ht="12.75">
      <c r="A1212" s="3"/>
      <c r="D1212" s="2"/>
      <c r="E1212" s="2"/>
      <c r="F1212" s="2"/>
      <c r="G1212" s="53"/>
    </row>
    <row r="1213" spans="1:7" ht="12.75">
      <c r="A1213" s="3"/>
      <c r="D1213" s="2"/>
      <c r="E1213" s="2"/>
      <c r="F1213" s="2"/>
      <c r="G1213" s="53"/>
    </row>
    <row r="1214" spans="1:7" ht="12.75">
      <c r="A1214" s="3"/>
      <c r="D1214" s="2"/>
      <c r="E1214" s="2"/>
      <c r="F1214" s="2"/>
      <c r="G1214" s="53"/>
    </row>
    <row r="1215" spans="1:7" ht="12.75">
      <c r="A1215" s="3"/>
      <c r="D1215" s="2"/>
      <c r="E1215" s="2"/>
      <c r="F1215" s="2"/>
      <c r="G1215" s="53"/>
    </row>
    <row r="1216" spans="1:7" ht="12.75">
      <c r="A1216" s="3"/>
      <c r="D1216" s="2"/>
      <c r="E1216" s="2"/>
      <c r="F1216" s="2"/>
      <c r="G1216" s="53"/>
    </row>
    <row r="1217" spans="1:7" ht="12.75">
      <c r="A1217" s="3"/>
      <c r="D1217" s="2"/>
      <c r="E1217" s="2"/>
      <c r="F1217" s="2"/>
      <c r="G1217" s="53"/>
    </row>
    <row r="1218" spans="1:7" ht="12.75">
      <c r="A1218" s="3"/>
      <c r="D1218" s="2"/>
      <c r="E1218" s="2"/>
      <c r="F1218" s="2"/>
      <c r="G1218" s="53"/>
    </row>
    <row r="1219" spans="1:7" ht="12.75">
      <c r="A1219" s="3"/>
      <c r="D1219" s="2"/>
      <c r="E1219" s="2"/>
      <c r="F1219" s="2"/>
      <c r="G1219" s="53"/>
    </row>
    <row r="1220" spans="1:7" ht="12.75">
      <c r="A1220" s="3"/>
      <c r="D1220" s="2"/>
      <c r="E1220" s="2"/>
      <c r="F1220" s="2"/>
      <c r="G1220" s="53"/>
    </row>
    <row r="1221" spans="1:7" ht="12.75">
      <c r="A1221" s="3"/>
      <c r="D1221" s="2"/>
      <c r="E1221" s="2"/>
      <c r="F1221" s="2"/>
      <c r="G1221" s="53"/>
    </row>
    <row r="1222" spans="1:7" ht="12.75">
      <c r="A1222" s="3"/>
      <c r="D1222" s="2"/>
      <c r="E1222" s="2"/>
      <c r="F1222" s="2"/>
      <c r="G1222" s="53"/>
    </row>
    <row r="1223" spans="1:7" ht="12.75">
      <c r="A1223" s="3"/>
      <c r="D1223" s="2"/>
      <c r="E1223" s="2"/>
      <c r="F1223" s="2"/>
      <c r="G1223" s="53"/>
    </row>
    <row r="1224" spans="1:7" ht="12.75">
      <c r="A1224" s="3"/>
      <c r="D1224" s="2"/>
      <c r="E1224" s="2"/>
      <c r="F1224" s="2"/>
      <c r="G1224" s="53"/>
    </row>
    <row r="1225" spans="1:7" ht="12.75">
      <c r="A1225" s="3"/>
      <c r="D1225" s="2"/>
      <c r="E1225" s="2"/>
      <c r="F1225" s="2"/>
      <c r="G1225" s="53"/>
    </row>
    <row r="1226" spans="1:7" ht="12.75">
      <c r="A1226" s="3"/>
      <c r="D1226" s="2"/>
      <c r="E1226" s="2"/>
      <c r="F1226" s="2"/>
      <c r="G1226" s="53"/>
    </row>
    <row r="1227" spans="1:7" ht="12.75">
      <c r="A1227" s="3"/>
      <c r="D1227" s="2"/>
      <c r="E1227" s="2"/>
      <c r="F1227" s="2"/>
      <c r="G1227" s="53"/>
    </row>
    <row r="1228" spans="1:7" ht="12.75">
      <c r="A1228" s="3"/>
      <c r="D1228" s="2"/>
      <c r="E1228" s="2"/>
      <c r="F1228" s="2"/>
      <c r="G1228" s="53"/>
    </row>
    <row r="1229" spans="1:7" ht="12.75">
      <c r="A1229" s="3"/>
      <c r="D1229" s="2"/>
      <c r="E1229" s="2"/>
      <c r="F1229" s="2"/>
      <c r="G1229" s="53"/>
    </row>
    <row r="1230" spans="1:7" ht="12.75">
      <c r="A1230" s="3"/>
      <c r="D1230" s="2"/>
      <c r="E1230" s="2"/>
      <c r="F1230" s="2"/>
      <c r="G1230" s="53"/>
    </row>
    <row r="1231" spans="1:7" ht="12.75">
      <c r="A1231" s="3"/>
      <c r="D1231" s="2"/>
      <c r="E1231" s="2"/>
      <c r="F1231" s="2"/>
      <c r="G1231" s="53"/>
    </row>
    <row r="1232" spans="1:7" ht="12.75">
      <c r="A1232" s="3"/>
      <c r="D1232" s="2"/>
      <c r="E1232" s="2"/>
      <c r="F1232" s="2"/>
      <c r="G1232" s="53"/>
    </row>
    <row r="1233" spans="1:7" ht="12.75">
      <c r="A1233" s="3"/>
      <c r="D1233" s="2"/>
      <c r="E1233" s="2"/>
      <c r="F1233" s="2"/>
      <c r="G1233" s="53"/>
    </row>
    <row r="1234" spans="1:7" ht="12.75">
      <c r="A1234" s="3"/>
      <c r="D1234" s="2"/>
      <c r="E1234" s="2"/>
      <c r="F1234" s="2"/>
      <c r="G1234" s="53"/>
    </row>
    <row r="1235" spans="1:7" ht="12.75">
      <c r="A1235" s="3"/>
      <c r="D1235" s="2"/>
      <c r="E1235" s="2"/>
      <c r="F1235" s="2"/>
      <c r="G1235" s="53"/>
    </row>
    <row r="1236" spans="1:7" ht="12.75">
      <c r="A1236" s="3"/>
      <c r="D1236" s="2"/>
      <c r="E1236" s="2"/>
      <c r="F1236" s="2"/>
      <c r="G1236" s="53"/>
    </row>
    <row r="1237" spans="1:7" ht="12.75">
      <c r="A1237" s="3"/>
      <c r="D1237" s="2"/>
      <c r="E1237" s="2"/>
      <c r="F1237" s="2"/>
      <c r="G1237" s="53"/>
    </row>
    <row r="1238" spans="1:7" ht="12.75">
      <c r="A1238" s="3"/>
      <c r="D1238" s="2"/>
      <c r="E1238" s="2"/>
      <c r="F1238" s="2"/>
      <c r="G1238" s="53"/>
    </row>
    <row r="1239" spans="1:7" ht="12.75">
      <c r="A1239" s="3"/>
      <c r="D1239" s="2"/>
      <c r="E1239" s="2"/>
      <c r="F1239" s="2"/>
      <c r="G1239" s="53"/>
    </row>
    <row r="1240" spans="1:7" ht="12.75">
      <c r="A1240" s="3"/>
      <c r="D1240" s="2"/>
      <c r="E1240" s="2"/>
      <c r="F1240" s="2"/>
      <c r="G1240" s="53"/>
    </row>
    <row r="1241" spans="1:7" ht="12.75">
      <c r="A1241" s="3"/>
      <c r="D1241" s="2"/>
      <c r="E1241" s="2"/>
      <c r="F1241" s="2"/>
      <c r="G1241" s="53"/>
    </row>
    <row r="1242" spans="1:7" ht="12.75">
      <c r="A1242" s="3"/>
      <c r="D1242" s="2"/>
      <c r="E1242" s="2"/>
      <c r="F1242" s="2"/>
      <c r="G1242" s="53"/>
    </row>
    <row r="1243" spans="1:7" ht="12.75">
      <c r="A1243" s="3"/>
      <c r="D1243" s="2"/>
      <c r="E1243" s="2"/>
      <c r="F1243" s="2"/>
      <c r="G1243" s="53"/>
    </row>
    <row r="1244" spans="1:7" ht="12.75">
      <c r="A1244" s="3"/>
      <c r="D1244" s="2"/>
      <c r="E1244" s="2"/>
      <c r="F1244" s="2"/>
      <c r="G1244" s="53"/>
    </row>
    <row r="1245" spans="1:7" ht="12.75">
      <c r="A1245" s="3"/>
      <c r="D1245" s="2"/>
      <c r="E1245" s="2"/>
      <c r="F1245" s="2"/>
      <c r="G1245" s="53"/>
    </row>
    <row r="1246" spans="1:7" ht="12.75">
      <c r="A1246" s="3"/>
      <c r="D1246" s="2"/>
      <c r="E1246" s="2"/>
      <c r="F1246" s="2"/>
      <c r="G1246" s="53"/>
    </row>
    <row r="1247" spans="1:7" ht="12.75">
      <c r="A1247" s="3"/>
      <c r="D1247" s="2"/>
      <c r="E1247" s="2"/>
      <c r="F1247" s="2"/>
      <c r="G1247" s="53"/>
    </row>
    <row r="1248" spans="1:7" ht="12.75">
      <c r="A1248" s="3"/>
      <c r="D1248" s="2"/>
      <c r="E1248" s="2"/>
      <c r="F1248" s="2"/>
      <c r="G1248" s="53"/>
    </row>
    <row r="1249" spans="1:7" ht="12.75">
      <c r="A1249" s="3"/>
      <c r="D1249" s="2"/>
      <c r="E1249" s="2"/>
      <c r="F1249" s="2"/>
      <c r="G1249" s="53"/>
    </row>
    <row r="1250" spans="1:7" ht="12.75">
      <c r="A1250" s="3"/>
      <c r="D1250" s="2"/>
      <c r="E1250" s="2"/>
      <c r="F1250" s="2"/>
      <c r="G1250" s="53"/>
    </row>
    <row r="1251" spans="1:7" ht="12.75">
      <c r="A1251" s="3"/>
      <c r="D1251" s="2"/>
      <c r="E1251" s="2"/>
      <c r="F1251" s="2"/>
      <c r="G1251" s="53"/>
    </row>
    <row r="1252" spans="1:7" ht="12.75">
      <c r="A1252" s="3"/>
      <c r="D1252" s="2"/>
      <c r="E1252" s="2"/>
      <c r="F1252" s="2"/>
      <c r="G1252" s="53"/>
    </row>
    <row r="1253" spans="1:7" ht="12.75">
      <c r="A1253" s="3"/>
      <c r="D1253" s="2"/>
      <c r="E1253" s="2"/>
      <c r="F1253" s="2"/>
      <c r="G1253" s="53"/>
    </row>
    <row r="1254" spans="1:7" ht="12.75">
      <c r="A1254" s="3"/>
      <c r="D1254" s="2"/>
      <c r="E1254" s="2"/>
      <c r="F1254" s="2"/>
      <c r="G1254" s="53"/>
    </row>
    <row r="1255" spans="1:7" ht="12.75">
      <c r="A1255" s="3"/>
      <c r="D1255" s="2"/>
      <c r="E1255" s="2"/>
      <c r="F1255" s="2"/>
      <c r="G1255" s="53"/>
    </row>
    <row r="1256" spans="1:7" ht="12.75">
      <c r="A1256" s="3"/>
      <c r="D1256" s="2"/>
      <c r="E1256" s="2"/>
      <c r="F1256" s="2"/>
      <c r="G1256" s="53"/>
    </row>
    <row r="1257" spans="1:7" ht="12.75">
      <c r="A1257" s="3"/>
      <c r="D1257" s="2"/>
      <c r="E1257" s="2"/>
      <c r="F1257" s="2"/>
      <c r="G1257" s="53"/>
    </row>
    <row r="1258" spans="1:7" ht="12.75">
      <c r="A1258" s="3"/>
      <c r="D1258" s="2"/>
      <c r="E1258" s="2"/>
      <c r="F1258" s="2"/>
      <c r="G1258" s="53"/>
    </row>
    <row r="1259" spans="1:7" ht="12.75">
      <c r="A1259" s="3"/>
      <c r="D1259" s="2"/>
      <c r="E1259" s="2"/>
      <c r="F1259" s="2"/>
      <c r="G1259" s="53"/>
    </row>
    <row r="1260" spans="1:7" ht="12.75">
      <c r="A1260" s="3"/>
      <c r="D1260" s="2"/>
      <c r="E1260" s="2"/>
      <c r="F1260" s="2"/>
      <c r="G1260" s="53"/>
    </row>
    <row r="1261" spans="1:7" ht="12.75">
      <c r="A1261" s="3"/>
      <c r="D1261" s="2"/>
      <c r="E1261" s="2"/>
      <c r="F1261" s="2"/>
      <c r="G1261" s="53"/>
    </row>
    <row r="1262" spans="1:7" ht="12.75">
      <c r="A1262" s="3"/>
      <c r="D1262" s="2"/>
      <c r="E1262" s="2"/>
      <c r="F1262" s="2"/>
      <c r="G1262" s="53"/>
    </row>
    <row r="1263" spans="1:7" ht="12.75">
      <c r="A1263" s="3"/>
      <c r="D1263" s="2"/>
      <c r="E1263" s="2"/>
      <c r="F1263" s="2"/>
      <c r="G1263" s="53"/>
    </row>
    <row r="1264" spans="1:7" ht="12.75">
      <c r="A1264" s="3"/>
      <c r="D1264" s="2"/>
      <c r="E1264" s="2"/>
      <c r="F1264" s="2"/>
      <c r="G1264" s="53"/>
    </row>
    <row r="1265" spans="1:7" ht="12.75">
      <c r="A1265" s="3"/>
      <c r="D1265" s="2"/>
      <c r="E1265" s="2"/>
      <c r="F1265" s="2"/>
      <c r="G1265" s="53"/>
    </row>
    <row r="1266" spans="1:7" ht="12.75">
      <c r="A1266" s="3"/>
      <c r="D1266" s="2"/>
      <c r="E1266" s="2"/>
      <c r="F1266" s="2"/>
      <c r="G1266" s="53"/>
    </row>
    <row r="1267" spans="1:7" ht="12.75">
      <c r="A1267" s="3"/>
      <c r="D1267" s="2"/>
      <c r="E1267" s="2"/>
      <c r="F1267" s="2"/>
      <c r="G1267" s="53"/>
    </row>
    <row r="1268" spans="1:7" ht="12.75">
      <c r="A1268" s="3"/>
      <c r="D1268" s="2"/>
      <c r="E1268" s="2"/>
      <c r="F1268" s="2"/>
      <c r="G1268" s="53"/>
    </row>
    <row r="1269" spans="1:7" ht="12.75">
      <c r="A1269" s="3"/>
      <c r="D1269" s="2"/>
      <c r="E1269" s="2"/>
      <c r="F1269" s="2"/>
      <c r="G1269" s="53"/>
    </row>
    <row r="1270" spans="1:7" ht="12.75">
      <c r="A1270" s="3"/>
      <c r="D1270" s="2"/>
      <c r="E1270" s="2"/>
      <c r="F1270" s="2"/>
      <c r="G1270" s="53"/>
    </row>
    <row r="1271" spans="1:7" ht="12.75">
      <c r="A1271" s="3"/>
      <c r="D1271" s="2"/>
      <c r="E1271" s="2"/>
      <c r="F1271" s="2"/>
      <c r="G1271" s="53"/>
    </row>
    <row r="1272" spans="1:7" ht="12.75">
      <c r="A1272" s="3"/>
      <c r="D1272" s="2"/>
      <c r="E1272" s="2"/>
      <c r="F1272" s="2"/>
      <c r="G1272" s="53"/>
    </row>
    <row r="1273" spans="1:7" ht="12.75">
      <c r="A1273" s="3"/>
      <c r="D1273" s="2"/>
      <c r="E1273" s="2"/>
      <c r="F1273" s="2"/>
      <c r="G1273" s="53"/>
    </row>
    <row r="1274" spans="1:7" ht="12.75">
      <c r="A1274" s="3"/>
      <c r="D1274" s="2"/>
      <c r="E1274" s="2"/>
      <c r="F1274" s="2"/>
      <c r="G1274" s="53"/>
    </row>
    <row r="1275" spans="1:7" ht="12.75">
      <c r="A1275" s="3"/>
      <c r="D1275" s="2"/>
      <c r="E1275" s="2"/>
      <c r="F1275" s="2"/>
      <c r="G1275" s="53"/>
    </row>
    <row r="1276" spans="1:7" ht="12.75">
      <c r="A1276" s="3"/>
      <c r="D1276" s="2"/>
      <c r="E1276" s="2"/>
      <c r="F1276" s="2"/>
      <c r="G1276" s="53"/>
    </row>
    <row r="1277" spans="1:7" ht="12.75">
      <c r="A1277" s="3"/>
      <c r="D1277" s="2"/>
      <c r="E1277" s="2"/>
      <c r="F1277" s="2"/>
      <c r="G1277" s="53"/>
    </row>
    <row r="1278" spans="1:7" ht="12.75">
      <c r="A1278" s="3"/>
      <c r="D1278" s="2"/>
      <c r="E1278" s="2"/>
      <c r="F1278" s="2"/>
      <c r="G1278" s="53"/>
    </row>
    <row r="1279" spans="1:7" ht="12.75">
      <c r="A1279" s="3"/>
      <c r="D1279" s="2"/>
      <c r="E1279" s="2"/>
      <c r="F1279" s="2"/>
      <c r="G1279" s="53"/>
    </row>
    <row r="1280" spans="1:7" ht="12.75">
      <c r="A1280" s="3"/>
      <c r="D1280" s="2"/>
      <c r="E1280" s="2"/>
      <c r="F1280" s="2"/>
      <c r="G1280" s="53"/>
    </row>
    <row r="1281" spans="1:7" ht="12.75">
      <c r="A1281" s="3"/>
      <c r="D1281" s="2"/>
      <c r="E1281" s="2"/>
      <c r="F1281" s="2"/>
      <c r="G1281" s="53"/>
    </row>
    <row r="1282" spans="1:7" ht="12.75">
      <c r="A1282" s="3"/>
      <c r="D1282" s="2"/>
      <c r="E1282" s="2"/>
      <c r="F1282" s="2"/>
      <c r="G1282" s="53"/>
    </row>
    <row r="1283" spans="1:7" ht="12.75">
      <c r="A1283" s="3"/>
      <c r="D1283" s="2"/>
      <c r="E1283" s="2"/>
      <c r="F1283" s="2"/>
      <c r="G1283" s="53"/>
    </row>
    <row r="1284" spans="1:7" ht="12.75">
      <c r="A1284" s="3"/>
      <c r="D1284" s="2"/>
      <c r="E1284" s="2"/>
      <c r="F1284" s="2"/>
      <c r="G1284" s="53"/>
    </row>
    <row r="1285" spans="1:7" ht="12.75">
      <c r="A1285" s="3"/>
      <c r="D1285" s="2"/>
      <c r="E1285" s="2"/>
      <c r="F1285" s="2"/>
      <c r="G1285" s="53"/>
    </row>
    <row r="1286" spans="1:7" ht="12.75">
      <c r="A1286" s="3"/>
      <c r="D1286" s="2"/>
      <c r="E1286" s="2"/>
      <c r="F1286" s="2"/>
      <c r="G1286" s="53"/>
    </row>
    <row r="1287" spans="1:7" ht="12.75">
      <c r="A1287" s="3"/>
      <c r="D1287" s="2"/>
      <c r="E1287" s="2"/>
      <c r="F1287" s="2"/>
      <c r="G1287" s="53"/>
    </row>
    <row r="1288" spans="1:7" ht="12.75">
      <c r="A1288" s="3"/>
      <c r="D1288" s="2"/>
      <c r="E1288" s="2"/>
      <c r="F1288" s="2"/>
      <c r="G1288" s="53"/>
    </row>
    <row r="1289" spans="1:7" ht="12.75">
      <c r="A1289" s="3"/>
      <c r="D1289" s="2"/>
      <c r="E1289" s="2"/>
      <c r="F1289" s="2"/>
      <c r="G1289" s="53"/>
    </row>
    <row r="1290" spans="1:7" ht="12.75">
      <c r="A1290" s="3"/>
      <c r="D1290" s="2"/>
      <c r="E1290" s="2"/>
      <c r="F1290" s="2"/>
      <c r="G1290" s="53"/>
    </row>
    <row r="1291" spans="1:7" ht="12.75">
      <c r="A1291" s="3"/>
      <c r="D1291" s="2"/>
      <c r="E1291" s="2"/>
      <c r="F1291" s="2"/>
      <c r="G1291" s="53"/>
    </row>
    <row r="1292" spans="1:7" ht="12.75">
      <c r="A1292" s="3"/>
      <c r="D1292" s="2"/>
      <c r="E1292" s="2"/>
      <c r="F1292" s="2"/>
      <c r="G1292" s="53"/>
    </row>
    <row r="1293" spans="1:7" ht="12.75">
      <c r="A1293" s="3"/>
      <c r="D1293" s="2"/>
      <c r="E1293" s="2"/>
      <c r="F1293" s="2"/>
      <c r="G1293" s="53"/>
    </row>
    <row r="1294" spans="1:7" ht="12.75">
      <c r="A1294" s="3"/>
      <c r="D1294" s="2"/>
      <c r="E1294" s="2"/>
      <c r="F1294" s="2"/>
      <c r="G1294" s="53"/>
    </row>
    <row r="1295" spans="1:7" ht="12.75">
      <c r="A1295" s="3"/>
      <c r="D1295" s="2"/>
      <c r="E1295" s="2"/>
      <c r="F1295" s="2"/>
      <c r="G1295" s="53"/>
    </row>
    <row r="1296" spans="1:7" ht="12.75">
      <c r="A1296" s="3"/>
      <c r="D1296" s="2"/>
      <c r="E1296" s="2"/>
      <c r="F1296" s="2"/>
      <c r="G1296" s="53"/>
    </row>
    <row r="1297" spans="1:7" ht="12.75">
      <c r="A1297" s="3"/>
      <c r="D1297" s="2"/>
      <c r="E1297" s="2"/>
      <c r="F1297" s="2"/>
      <c r="G1297" s="53"/>
    </row>
    <row r="1298" spans="1:7" ht="12.75">
      <c r="A1298" s="3"/>
      <c r="D1298" s="2"/>
      <c r="E1298" s="2"/>
      <c r="F1298" s="2"/>
      <c r="G1298" s="53"/>
    </row>
    <row r="1299" spans="1:7" ht="12.75">
      <c r="A1299" s="3"/>
      <c r="D1299" s="2"/>
      <c r="E1299" s="2"/>
      <c r="F1299" s="2"/>
      <c r="G1299" s="53"/>
    </row>
    <row r="1300" spans="1:7" ht="12.75">
      <c r="A1300" s="3"/>
      <c r="D1300" s="2"/>
      <c r="E1300" s="2"/>
      <c r="F1300" s="2"/>
      <c r="G1300" s="53"/>
    </row>
    <row r="1301" spans="1:7" ht="12.75">
      <c r="A1301" s="3"/>
      <c r="D1301" s="2"/>
      <c r="E1301" s="2"/>
      <c r="F1301" s="2"/>
      <c r="G1301" s="53"/>
    </row>
    <row r="1302" spans="1:7" ht="12.75">
      <c r="A1302" s="3"/>
      <c r="D1302" s="2"/>
      <c r="E1302" s="2"/>
      <c r="F1302" s="2"/>
      <c r="G1302" s="53"/>
    </row>
    <row r="1303" spans="1:7" ht="12.75">
      <c r="A1303" s="3"/>
      <c r="D1303" s="2"/>
      <c r="E1303" s="2"/>
      <c r="F1303" s="2"/>
      <c r="G1303" s="53"/>
    </row>
    <row r="1304" spans="1:7" ht="12.75">
      <c r="A1304" s="3"/>
      <c r="D1304" s="2"/>
      <c r="E1304" s="2"/>
      <c r="F1304" s="2"/>
      <c r="G1304" s="53"/>
    </row>
    <row r="1305" spans="1:7" ht="12.75">
      <c r="A1305" s="3"/>
      <c r="D1305" s="2"/>
      <c r="E1305" s="2"/>
      <c r="F1305" s="2"/>
      <c r="G1305" s="53"/>
    </row>
    <row r="1306" spans="1:7" ht="12.75">
      <c r="A1306" s="3"/>
      <c r="D1306" s="2"/>
      <c r="E1306" s="2"/>
      <c r="F1306" s="2"/>
      <c r="G1306" s="53"/>
    </row>
    <row r="1307" spans="1:7" ht="12.75">
      <c r="A1307" s="3"/>
      <c r="D1307" s="2"/>
      <c r="E1307" s="2"/>
      <c r="F1307" s="2"/>
      <c r="G1307" s="53"/>
    </row>
    <row r="1308" spans="1:7" ht="12.75">
      <c r="A1308" s="3"/>
      <c r="D1308" s="2"/>
      <c r="E1308" s="2"/>
      <c r="F1308" s="2"/>
      <c r="G1308" s="53"/>
    </row>
    <row r="1309" spans="1:7" ht="12.75">
      <c r="A1309" s="3"/>
      <c r="D1309" s="2"/>
      <c r="E1309" s="2"/>
      <c r="F1309" s="2"/>
      <c r="G1309" s="53"/>
    </row>
    <row r="1310" spans="1:7" ht="12.75">
      <c r="A1310" s="3"/>
      <c r="D1310" s="2"/>
      <c r="E1310" s="2"/>
      <c r="F1310" s="2"/>
      <c r="G1310" s="53"/>
    </row>
    <row r="1311" spans="1:7" ht="12.75">
      <c r="A1311" s="3"/>
      <c r="D1311" s="2"/>
      <c r="E1311" s="2"/>
      <c r="F1311" s="2"/>
      <c r="G1311" s="53"/>
    </row>
    <row r="1312" spans="1:7" ht="12.75">
      <c r="A1312" s="3"/>
      <c r="D1312" s="2"/>
      <c r="E1312" s="2"/>
      <c r="F1312" s="2"/>
      <c r="G1312" s="53"/>
    </row>
    <row r="1313" spans="1:7" ht="12.75">
      <c r="A1313" s="3"/>
      <c r="D1313" s="2"/>
      <c r="E1313" s="2"/>
      <c r="F1313" s="2"/>
      <c r="G1313" s="53"/>
    </row>
    <row r="1314" spans="1:7" ht="12.75">
      <c r="A1314" s="3"/>
      <c r="D1314" s="2"/>
      <c r="E1314" s="2"/>
      <c r="F1314" s="2"/>
      <c r="G1314" s="53"/>
    </row>
    <row r="1315" spans="1:7" ht="12.75">
      <c r="A1315" s="3"/>
      <c r="D1315" s="2"/>
      <c r="E1315" s="2"/>
      <c r="F1315" s="2"/>
      <c r="G1315" s="53"/>
    </row>
    <row r="1316" spans="1:7" ht="12.75">
      <c r="A1316" s="3"/>
      <c r="D1316" s="2"/>
      <c r="E1316" s="2"/>
      <c r="F1316" s="2"/>
      <c r="G1316" s="53"/>
    </row>
    <row r="1317" spans="1:7" ht="12.75">
      <c r="A1317" s="3"/>
      <c r="D1317" s="2"/>
      <c r="E1317" s="2"/>
      <c r="F1317" s="2"/>
      <c r="G1317" s="53"/>
    </row>
    <row r="1318" spans="1:7" ht="12.75">
      <c r="A1318" s="3"/>
      <c r="D1318" s="2"/>
      <c r="E1318" s="2"/>
      <c r="F1318" s="2"/>
      <c r="G1318" s="53"/>
    </row>
    <row r="1319" spans="1:7" ht="12.75">
      <c r="A1319" s="3"/>
      <c r="D1319" s="2"/>
      <c r="E1319" s="2"/>
      <c r="F1319" s="2"/>
      <c r="G1319" s="53"/>
    </row>
    <row r="1320" spans="1:7" ht="12.75">
      <c r="A1320" s="3"/>
      <c r="D1320" s="2"/>
      <c r="E1320" s="2"/>
      <c r="F1320" s="2"/>
      <c r="G1320" s="53"/>
    </row>
    <row r="1321" spans="1:7" ht="12.75">
      <c r="A1321" s="3"/>
      <c r="D1321" s="2"/>
      <c r="E1321" s="2"/>
      <c r="F1321" s="2"/>
      <c r="G1321" s="53"/>
    </row>
    <row r="1322" spans="1:7" ht="12.75">
      <c r="A1322" s="3"/>
      <c r="D1322" s="2"/>
      <c r="E1322" s="2"/>
      <c r="F1322" s="2"/>
      <c r="G1322" s="53"/>
    </row>
    <row r="1323" spans="1:7" ht="12.75">
      <c r="A1323" s="3"/>
      <c r="D1323" s="2"/>
      <c r="E1323" s="2"/>
      <c r="F1323" s="2"/>
      <c r="G1323" s="53"/>
    </row>
    <row r="1324" spans="1:7" ht="12.75">
      <c r="A1324" s="3"/>
      <c r="D1324" s="2"/>
      <c r="E1324" s="2"/>
      <c r="F1324" s="2"/>
      <c r="G1324" s="53"/>
    </row>
    <row r="1325" spans="1:7" ht="12.75">
      <c r="A1325" s="3"/>
      <c r="D1325" s="2"/>
      <c r="E1325" s="2"/>
      <c r="F1325" s="2"/>
      <c r="G1325" s="53"/>
    </row>
    <row r="1326" spans="1:7" ht="12.75">
      <c r="A1326" s="3"/>
      <c r="D1326" s="2"/>
      <c r="E1326" s="2"/>
      <c r="F1326" s="2"/>
      <c r="G1326" s="53"/>
    </row>
    <row r="1327" spans="1:7" ht="12.75">
      <c r="A1327" s="3"/>
      <c r="D1327" s="2"/>
      <c r="E1327" s="2"/>
      <c r="F1327" s="2"/>
      <c r="G1327" s="53"/>
    </row>
    <row r="1328" spans="1:7" ht="12.75">
      <c r="A1328" s="3"/>
      <c r="D1328" s="2"/>
      <c r="E1328" s="2"/>
      <c r="F1328" s="2"/>
      <c r="G1328" s="53"/>
    </row>
    <row r="1329" spans="1:7" ht="12.75">
      <c r="A1329" s="3"/>
      <c r="D1329" s="2"/>
      <c r="E1329" s="2"/>
      <c r="F1329" s="2"/>
      <c r="G1329" s="53"/>
    </row>
    <row r="1330" spans="1:7" ht="12.75">
      <c r="A1330" s="3"/>
      <c r="D1330" s="2"/>
      <c r="E1330" s="2"/>
      <c r="F1330" s="2"/>
      <c r="G1330" s="53"/>
    </row>
    <row r="1331" spans="1:7" ht="12.75">
      <c r="A1331" s="3"/>
      <c r="D1331" s="2"/>
      <c r="E1331" s="2"/>
      <c r="F1331" s="2"/>
      <c r="G1331" s="53"/>
    </row>
    <row r="1332" spans="1:7" ht="12.75">
      <c r="A1332" s="3"/>
      <c r="D1332" s="2"/>
      <c r="E1332" s="2"/>
      <c r="F1332" s="2"/>
      <c r="G1332" s="53"/>
    </row>
    <row r="1333" spans="1:7" ht="12.75">
      <c r="A1333" s="3"/>
      <c r="D1333" s="2"/>
      <c r="E1333" s="2"/>
      <c r="F1333" s="2"/>
      <c r="G1333" s="53"/>
    </row>
    <row r="1334" spans="1:7" ht="12.75">
      <c r="A1334" s="3"/>
      <c r="D1334" s="2"/>
      <c r="E1334" s="2"/>
      <c r="F1334" s="2"/>
      <c r="G1334" s="53"/>
    </row>
    <row r="1335" spans="1:7" ht="12.75">
      <c r="A1335" s="3"/>
      <c r="D1335" s="2"/>
      <c r="E1335" s="2"/>
      <c r="F1335" s="2"/>
      <c r="G1335" s="53"/>
    </row>
    <row r="1336" spans="1:7" ht="12.75">
      <c r="A1336" s="3"/>
      <c r="D1336" s="2"/>
      <c r="E1336" s="2"/>
      <c r="F1336" s="2"/>
      <c r="G1336" s="53"/>
    </row>
    <row r="1337" spans="1:7" ht="12.75">
      <c r="A1337" s="3"/>
      <c r="D1337" s="2"/>
      <c r="E1337" s="2"/>
      <c r="F1337" s="2"/>
      <c r="G1337" s="53"/>
    </row>
    <row r="1338" spans="1:7" ht="12.75">
      <c r="A1338" s="3"/>
      <c r="D1338" s="2"/>
      <c r="E1338" s="2"/>
      <c r="F1338" s="2"/>
      <c r="G1338" s="53"/>
    </row>
    <row r="1339" spans="1:7" ht="12.75">
      <c r="A1339" s="3"/>
      <c r="D1339" s="2"/>
      <c r="E1339" s="2"/>
      <c r="F1339" s="2"/>
      <c r="G1339" s="53"/>
    </row>
    <row r="1340" spans="1:7" ht="12.75">
      <c r="A1340" s="3"/>
      <c r="D1340" s="2"/>
      <c r="E1340" s="2"/>
      <c r="F1340" s="2"/>
      <c r="G1340" s="53"/>
    </row>
    <row r="1341" spans="1:7" ht="12.75">
      <c r="A1341" s="3"/>
      <c r="D1341" s="2"/>
      <c r="E1341" s="2"/>
      <c r="F1341" s="2"/>
      <c r="G1341" s="53"/>
    </row>
    <row r="1342" spans="1:7" ht="12.75">
      <c r="A1342" s="3"/>
      <c r="D1342" s="2"/>
      <c r="E1342" s="2"/>
      <c r="F1342" s="2"/>
      <c r="G1342" s="53"/>
    </row>
    <row r="1343" spans="1:7" ht="12.75">
      <c r="A1343" s="3"/>
      <c r="D1343" s="2"/>
      <c r="E1343" s="2"/>
      <c r="F1343" s="2"/>
      <c r="G1343" s="53"/>
    </row>
    <row r="1344" spans="1:7" ht="12.75">
      <c r="A1344" s="3"/>
      <c r="D1344" s="2"/>
      <c r="E1344" s="2"/>
      <c r="F1344" s="2"/>
      <c r="G1344" s="53"/>
    </row>
    <row r="1345" spans="1:7" ht="12.75">
      <c r="A1345" s="3"/>
      <c r="D1345" s="2"/>
      <c r="E1345" s="2"/>
      <c r="F1345" s="2"/>
      <c r="G1345" s="53"/>
    </row>
    <row r="1346" spans="1:7" ht="12.75">
      <c r="A1346" s="3"/>
      <c r="D1346" s="2"/>
      <c r="E1346" s="2"/>
      <c r="F1346" s="2"/>
      <c r="G1346" s="53"/>
    </row>
    <row r="1347" spans="1:7" ht="12.75">
      <c r="A1347" s="3"/>
      <c r="D1347" s="2"/>
      <c r="E1347" s="2"/>
      <c r="F1347" s="2"/>
      <c r="G1347" s="53"/>
    </row>
    <row r="1348" spans="1:7" ht="12.75">
      <c r="A1348" s="3"/>
      <c r="D1348" s="2"/>
      <c r="E1348" s="2"/>
      <c r="F1348" s="2"/>
      <c r="G1348" s="53"/>
    </row>
    <row r="1349" spans="1:7" ht="12.75">
      <c r="A1349" s="3"/>
      <c r="D1349" s="2"/>
      <c r="E1349" s="2"/>
      <c r="F1349" s="2"/>
      <c r="G1349" s="53"/>
    </row>
    <row r="1350" spans="1:7" ht="12.75">
      <c r="A1350" s="3"/>
      <c r="D1350" s="2"/>
      <c r="E1350" s="2"/>
      <c r="F1350" s="2"/>
      <c r="G1350" s="53"/>
    </row>
    <row r="1351" spans="1:7" ht="12.75">
      <c r="A1351" s="3"/>
      <c r="D1351" s="2"/>
      <c r="E1351" s="2"/>
      <c r="F1351" s="2"/>
      <c r="G1351" s="53"/>
    </row>
    <row r="1352" spans="1:7" ht="12.75">
      <c r="A1352" s="3"/>
      <c r="D1352" s="2"/>
      <c r="E1352" s="2"/>
      <c r="F1352" s="2"/>
      <c r="G1352" s="53"/>
    </row>
    <row r="1353" spans="1:7" ht="12.75">
      <c r="A1353" s="3"/>
      <c r="D1353" s="2"/>
      <c r="E1353" s="2"/>
      <c r="F1353" s="2"/>
      <c r="G1353" s="53"/>
    </row>
    <row r="1354" spans="1:7" ht="12.75">
      <c r="A1354" s="3"/>
      <c r="D1354" s="2"/>
      <c r="E1354" s="2"/>
      <c r="F1354" s="2"/>
      <c r="G1354" s="53"/>
    </row>
    <row r="1355" spans="1:7" ht="12.75">
      <c r="A1355" s="3"/>
      <c r="D1355" s="2"/>
      <c r="E1355" s="2"/>
      <c r="F1355" s="2"/>
      <c r="G1355" s="53"/>
    </row>
    <row r="1356" spans="1:7" ht="12.75">
      <c r="A1356" s="3"/>
      <c r="D1356" s="2"/>
      <c r="E1356" s="2"/>
      <c r="F1356" s="2"/>
      <c r="G1356" s="53"/>
    </row>
    <row r="1357" spans="1:7" ht="12.75">
      <c r="A1357" s="3"/>
      <c r="D1357" s="2"/>
      <c r="E1357" s="2"/>
      <c r="F1357" s="2"/>
      <c r="G1357" s="53"/>
    </row>
    <row r="1358" spans="1:7" ht="12.75">
      <c r="A1358" s="3"/>
      <c r="D1358" s="2"/>
      <c r="E1358" s="2"/>
      <c r="F1358" s="2"/>
      <c r="G1358" s="53"/>
    </row>
    <row r="1359" spans="1:7" ht="12.75">
      <c r="A1359" s="3"/>
      <c r="D1359" s="2"/>
      <c r="E1359" s="2"/>
      <c r="F1359" s="2"/>
      <c r="G1359" s="53"/>
    </row>
    <row r="1360" spans="1:7" ht="12.75">
      <c r="A1360" s="3"/>
      <c r="D1360" s="2"/>
      <c r="E1360" s="2"/>
      <c r="F1360" s="2"/>
      <c r="G1360" s="53"/>
    </row>
    <row r="1361" spans="1:7" ht="12.75">
      <c r="A1361" s="3"/>
      <c r="D1361" s="2"/>
      <c r="E1361" s="2"/>
      <c r="F1361" s="2"/>
      <c r="G1361" s="53"/>
    </row>
    <row r="1362" spans="1:7" ht="12.75">
      <c r="A1362" s="3"/>
      <c r="D1362" s="2"/>
      <c r="E1362" s="2"/>
      <c r="F1362" s="2"/>
      <c r="G1362" s="53"/>
    </row>
    <row r="1363" spans="1:7" ht="12.75">
      <c r="A1363" s="3"/>
      <c r="D1363" s="2"/>
      <c r="E1363" s="2"/>
      <c r="F1363" s="2"/>
      <c r="G1363" s="53"/>
    </row>
    <row r="1364" spans="1:7" ht="12.75">
      <c r="A1364" s="3"/>
      <c r="D1364" s="2"/>
      <c r="E1364" s="2"/>
      <c r="F1364" s="2"/>
      <c r="G1364" s="53"/>
    </row>
    <row r="1365" spans="1:7" ht="12.75">
      <c r="A1365" s="3"/>
      <c r="D1365" s="2"/>
      <c r="E1365" s="2"/>
      <c r="F1365" s="2"/>
      <c r="G1365" s="53"/>
    </row>
    <row r="1366" spans="1:7" ht="12.75">
      <c r="A1366" s="3"/>
      <c r="D1366" s="2"/>
      <c r="E1366" s="2"/>
      <c r="F1366" s="2"/>
      <c r="G1366" s="53"/>
    </row>
    <row r="1367" spans="1:7" ht="12.75">
      <c r="A1367" s="3"/>
      <c r="D1367" s="2"/>
      <c r="E1367" s="2"/>
      <c r="F1367" s="2"/>
      <c r="G1367" s="53"/>
    </row>
    <row r="1368" spans="1:7" ht="12.75">
      <c r="A1368" s="3"/>
      <c r="D1368" s="2"/>
      <c r="E1368" s="2"/>
      <c r="F1368" s="2"/>
      <c r="G1368" s="53"/>
    </row>
    <row r="1369" spans="1:7" ht="12.75">
      <c r="A1369" s="3"/>
      <c r="D1369" s="2"/>
      <c r="E1369" s="2"/>
      <c r="F1369" s="2"/>
      <c r="G1369" s="53"/>
    </row>
    <row r="1370" spans="1:7" ht="12.75">
      <c r="A1370" s="3"/>
      <c r="D1370" s="2"/>
      <c r="E1370" s="2"/>
      <c r="F1370" s="2"/>
      <c r="G1370" s="53"/>
    </row>
    <row r="1371" spans="1:7" ht="12.75">
      <c r="A1371" s="3"/>
      <c r="D1371" s="2"/>
      <c r="E1371" s="2"/>
      <c r="F1371" s="2"/>
      <c r="G1371" s="53"/>
    </row>
    <row r="1372" spans="1:7" ht="12.75">
      <c r="A1372" s="3"/>
      <c r="D1372" s="2"/>
      <c r="E1372" s="2"/>
      <c r="F1372" s="2"/>
      <c r="G1372" s="53"/>
    </row>
    <row r="1373" spans="1:7" ht="12.75">
      <c r="A1373" s="3"/>
      <c r="D1373" s="2"/>
      <c r="E1373" s="2"/>
      <c r="F1373" s="2"/>
      <c r="G1373" s="53"/>
    </row>
    <row r="1374" spans="1:7" ht="12.75">
      <c r="A1374" s="3"/>
      <c r="D1374" s="2"/>
      <c r="E1374" s="2"/>
      <c r="F1374" s="2"/>
      <c r="G1374" s="53"/>
    </row>
    <row r="1375" spans="1:7" ht="12.75">
      <c r="A1375" s="3"/>
      <c r="D1375" s="2"/>
      <c r="E1375" s="2"/>
      <c r="F1375" s="2"/>
      <c r="G1375" s="53"/>
    </row>
    <row r="1376" spans="1:7" ht="12.75">
      <c r="A1376" s="3"/>
      <c r="D1376" s="2"/>
      <c r="E1376" s="2"/>
      <c r="F1376" s="2"/>
      <c r="G1376" s="53"/>
    </row>
    <row r="1377" spans="1:7" ht="12.75">
      <c r="A1377" s="3"/>
      <c r="D1377" s="2"/>
      <c r="E1377" s="2"/>
      <c r="F1377" s="2"/>
      <c r="G1377" s="53"/>
    </row>
    <row r="1378" spans="1:7" ht="12.75">
      <c r="A1378" s="3"/>
      <c r="D1378" s="2"/>
      <c r="E1378" s="2"/>
      <c r="F1378" s="2"/>
      <c r="G1378" s="53"/>
    </row>
    <row r="1379" spans="1:7" ht="12.75">
      <c r="A1379" s="3"/>
      <c r="D1379" s="2"/>
      <c r="E1379" s="2"/>
      <c r="F1379" s="2"/>
      <c r="G1379" s="53"/>
    </row>
    <row r="1380" spans="1:7" ht="12.75">
      <c r="A1380" s="3"/>
      <c r="D1380" s="2"/>
      <c r="E1380" s="2"/>
      <c r="F1380" s="2"/>
      <c r="G1380" s="53"/>
    </row>
    <row r="1381" spans="1:7" ht="12.75">
      <c r="A1381" s="3"/>
      <c r="D1381" s="2"/>
      <c r="E1381" s="2"/>
      <c r="F1381" s="2"/>
      <c r="G1381" s="53"/>
    </row>
    <row r="1382" spans="1:7" ht="12.75">
      <c r="A1382" s="3"/>
      <c r="D1382" s="2"/>
      <c r="E1382" s="2"/>
      <c r="F1382" s="2"/>
      <c r="G1382" s="53"/>
    </row>
    <row r="1383" spans="1:7" ht="12.75">
      <c r="A1383" s="3"/>
      <c r="D1383" s="2"/>
      <c r="E1383" s="2"/>
      <c r="F1383" s="2"/>
      <c r="G1383" s="53"/>
    </row>
    <row r="1384" spans="1:7" ht="12.75">
      <c r="A1384" s="3"/>
      <c r="D1384" s="2"/>
      <c r="E1384" s="2"/>
      <c r="F1384" s="2"/>
      <c r="G1384" s="53"/>
    </row>
    <row r="1385" spans="1:7" ht="12.75">
      <c r="A1385" s="3"/>
      <c r="D1385" s="2"/>
      <c r="E1385" s="2"/>
      <c r="F1385" s="2"/>
      <c r="G1385" s="53"/>
    </row>
    <row r="1386" spans="1:7" ht="12.75">
      <c r="A1386" s="3"/>
      <c r="D1386" s="2"/>
      <c r="E1386" s="2"/>
      <c r="F1386" s="2"/>
      <c r="G1386" s="53"/>
    </row>
    <row r="1387" spans="1:7" ht="12.75">
      <c r="A1387" s="3"/>
      <c r="D1387" s="2"/>
      <c r="E1387" s="2"/>
      <c r="F1387" s="2"/>
      <c r="G1387" s="53"/>
    </row>
    <row r="1388" spans="1:7" ht="12.75">
      <c r="A1388" s="3"/>
      <c r="D1388" s="2"/>
      <c r="E1388" s="2"/>
      <c r="F1388" s="2"/>
      <c r="G1388" s="53"/>
    </row>
    <row r="1389" spans="1:7" ht="12.75">
      <c r="A1389" s="3"/>
      <c r="D1389" s="2"/>
      <c r="E1389" s="2"/>
      <c r="F1389" s="2"/>
      <c r="G1389" s="53"/>
    </row>
    <row r="1390" spans="1:7" ht="12.75">
      <c r="A1390" s="3"/>
      <c r="D1390" s="2"/>
      <c r="E1390" s="2"/>
      <c r="F1390" s="2"/>
      <c r="G1390" s="53"/>
    </row>
    <row r="1391" spans="1:7" ht="12.75">
      <c r="A1391" s="3"/>
      <c r="D1391" s="2"/>
      <c r="E1391" s="2"/>
      <c r="F1391" s="2"/>
      <c r="G1391" s="53"/>
    </row>
    <row r="1392" spans="1:7" ht="12.75">
      <c r="A1392" s="3"/>
      <c r="D1392" s="2"/>
      <c r="E1392" s="2"/>
      <c r="F1392" s="2"/>
      <c r="G1392" s="53"/>
    </row>
    <row r="1393" spans="1:7" ht="12.75">
      <c r="A1393" s="3"/>
      <c r="D1393" s="2"/>
      <c r="E1393" s="2"/>
      <c r="F1393" s="2"/>
      <c r="G1393" s="53"/>
    </row>
    <row r="1394" spans="1:7" ht="12.75">
      <c r="A1394" s="3"/>
      <c r="D1394" s="2"/>
      <c r="E1394" s="2"/>
      <c r="F1394" s="2"/>
      <c r="G1394" s="53"/>
    </row>
    <row r="1395" spans="1:7" ht="12.75">
      <c r="A1395" s="3"/>
      <c r="D1395" s="2"/>
      <c r="E1395" s="2"/>
      <c r="F1395" s="2"/>
      <c r="G1395" s="53"/>
    </row>
    <row r="1396" spans="1:7" ht="12.75">
      <c r="A1396" s="3"/>
      <c r="D1396" s="2"/>
      <c r="E1396" s="2"/>
      <c r="F1396" s="2"/>
      <c r="G1396" s="53"/>
    </row>
    <row r="1397" spans="1:7" ht="12.75">
      <c r="A1397" s="3"/>
      <c r="D1397" s="2"/>
      <c r="E1397" s="2"/>
      <c r="F1397" s="2"/>
      <c r="G1397" s="53"/>
    </row>
    <row r="1398" spans="1:7" ht="12.75">
      <c r="A1398" s="3"/>
      <c r="D1398" s="2"/>
      <c r="E1398" s="2"/>
      <c r="F1398" s="2"/>
      <c r="G1398" s="53"/>
    </row>
    <row r="1399" spans="1:7" ht="12.75">
      <c r="A1399" s="3"/>
      <c r="D1399" s="2"/>
      <c r="E1399" s="2"/>
      <c r="F1399" s="2"/>
      <c r="G1399" s="53"/>
    </row>
    <row r="1400" spans="1:7" ht="12.75">
      <c r="A1400" s="3"/>
      <c r="D1400" s="2"/>
      <c r="E1400" s="2"/>
      <c r="F1400" s="2"/>
      <c r="G1400" s="53"/>
    </row>
    <row r="1401" spans="1:7" ht="12.75">
      <c r="A1401" s="3"/>
      <c r="D1401" s="2"/>
      <c r="E1401" s="2"/>
      <c r="F1401" s="2"/>
      <c r="G1401" s="53"/>
    </row>
    <row r="1402" spans="1:7" ht="12.75">
      <c r="A1402" s="3"/>
      <c r="D1402" s="2"/>
      <c r="E1402" s="2"/>
      <c r="F1402" s="2"/>
      <c r="G1402" s="53"/>
    </row>
    <row r="1403" spans="1:7" ht="12.75">
      <c r="A1403" s="3"/>
      <c r="D1403" s="2"/>
      <c r="E1403" s="2"/>
      <c r="F1403" s="2"/>
      <c r="G1403" s="53"/>
    </row>
    <row r="1404" spans="1:7" ht="12.75">
      <c r="A1404" s="3"/>
      <c r="D1404" s="2"/>
      <c r="E1404" s="2"/>
      <c r="F1404" s="2"/>
      <c r="G1404" s="53"/>
    </row>
    <row r="1405" spans="1:7" ht="12.75">
      <c r="A1405" s="3"/>
      <c r="D1405" s="2"/>
      <c r="E1405" s="2"/>
      <c r="F1405" s="2"/>
      <c r="G1405" s="53"/>
    </row>
    <row r="1406" spans="1:7" ht="12.75">
      <c r="A1406" s="3"/>
      <c r="D1406" s="2"/>
      <c r="E1406" s="2"/>
      <c r="F1406" s="2"/>
      <c r="G1406" s="53"/>
    </row>
    <row r="1407" spans="1:7" ht="12.75">
      <c r="A1407" s="3"/>
      <c r="D1407" s="2"/>
      <c r="E1407" s="2"/>
      <c r="F1407" s="2"/>
      <c r="G1407" s="53"/>
    </row>
    <row r="1408" spans="1:7" ht="12.75">
      <c r="A1408" s="3"/>
      <c r="D1408" s="2"/>
      <c r="E1408" s="2"/>
      <c r="F1408" s="2"/>
      <c r="G1408" s="53"/>
    </row>
    <row r="1409" spans="1:7" ht="12.75">
      <c r="A1409" s="3"/>
      <c r="D1409" s="2"/>
      <c r="E1409" s="2"/>
      <c r="F1409" s="2"/>
      <c r="G1409" s="53"/>
    </row>
    <row r="1410" spans="1:7" ht="12.75">
      <c r="A1410" s="3"/>
      <c r="D1410" s="2"/>
      <c r="E1410" s="2"/>
      <c r="F1410" s="2"/>
      <c r="G1410" s="53"/>
    </row>
    <row r="1411" spans="1:7" ht="12.75">
      <c r="A1411" s="3"/>
      <c r="D1411" s="2"/>
      <c r="E1411" s="2"/>
      <c r="F1411" s="2"/>
      <c r="G1411" s="53"/>
    </row>
    <row r="1412" spans="1:7" ht="12.75">
      <c r="A1412" s="3"/>
      <c r="D1412" s="2"/>
      <c r="E1412" s="2"/>
      <c r="F1412" s="2"/>
      <c r="G1412" s="53"/>
    </row>
    <row r="1413" spans="1:7" ht="12.75">
      <c r="A1413" s="3"/>
      <c r="D1413" s="2"/>
      <c r="E1413" s="2"/>
      <c r="F1413" s="2"/>
      <c r="G1413" s="53"/>
    </row>
    <row r="1414" spans="1:7" ht="12.75">
      <c r="A1414" s="3"/>
      <c r="D1414" s="2"/>
      <c r="E1414" s="2"/>
      <c r="F1414" s="2"/>
      <c r="G1414" s="53"/>
    </row>
    <row r="1415" spans="1:7" ht="12.75">
      <c r="A1415" s="3"/>
      <c r="D1415" s="2"/>
      <c r="E1415" s="2"/>
      <c r="F1415" s="2"/>
      <c r="G1415" s="53"/>
    </row>
    <row r="1416" spans="1:7" ht="12.75">
      <c r="A1416" s="3"/>
      <c r="D1416" s="2"/>
      <c r="E1416" s="2"/>
      <c r="F1416" s="2"/>
      <c r="G1416" s="53"/>
    </row>
    <row r="1417" spans="1:7" ht="12.75">
      <c r="A1417" s="3"/>
      <c r="D1417" s="2"/>
      <c r="E1417" s="2"/>
      <c r="F1417" s="2"/>
      <c r="G1417" s="53"/>
    </row>
    <row r="1418" spans="1:7" ht="12.75">
      <c r="A1418" s="3"/>
      <c r="D1418" s="2"/>
      <c r="E1418" s="2"/>
      <c r="F1418" s="2"/>
      <c r="G1418" s="53"/>
    </row>
    <row r="1419" spans="1:7" ht="12.75">
      <c r="A1419" s="3"/>
      <c r="D1419" s="2"/>
      <c r="E1419" s="2"/>
      <c r="F1419" s="2"/>
      <c r="G1419" s="53"/>
    </row>
    <row r="1420" spans="1:7" ht="12.75">
      <c r="A1420" s="3"/>
      <c r="D1420" s="2"/>
      <c r="E1420" s="2"/>
      <c r="F1420" s="2"/>
      <c r="G1420" s="53"/>
    </row>
    <row r="1421" spans="1:7" ht="12.75">
      <c r="A1421" s="3"/>
      <c r="D1421" s="2"/>
      <c r="E1421" s="2"/>
      <c r="F1421" s="2"/>
      <c r="G1421" s="53"/>
    </row>
    <row r="1422" spans="1:7" ht="12.75">
      <c r="A1422" s="3"/>
      <c r="D1422" s="2"/>
      <c r="E1422" s="2"/>
      <c r="F1422" s="2"/>
      <c r="G1422" s="53"/>
    </row>
    <row r="1423" spans="1:7" ht="12.75">
      <c r="A1423" s="3"/>
      <c r="D1423" s="2"/>
      <c r="E1423" s="2"/>
      <c r="F1423" s="2"/>
      <c r="G1423" s="53"/>
    </row>
    <row r="1424" spans="1:7" ht="12.75">
      <c r="A1424" s="3"/>
      <c r="D1424" s="2"/>
      <c r="E1424" s="2"/>
      <c r="F1424" s="2"/>
      <c r="G1424" s="53"/>
    </row>
    <row r="1425" spans="1:7" ht="12.75">
      <c r="A1425" s="3"/>
      <c r="D1425" s="2"/>
      <c r="E1425" s="2"/>
      <c r="F1425" s="2"/>
      <c r="G1425" s="53"/>
    </row>
    <row r="1426" spans="1:7" ht="12.75">
      <c r="A1426" s="3"/>
      <c r="D1426" s="2"/>
      <c r="E1426" s="2"/>
      <c r="F1426" s="2"/>
      <c r="G1426" s="53"/>
    </row>
    <row r="1427" spans="1:7" ht="12.75">
      <c r="A1427" s="3"/>
      <c r="D1427" s="2"/>
      <c r="E1427" s="2"/>
      <c r="F1427" s="2"/>
      <c r="G1427" s="53"/>
    </row>
    <row r="1428" spans="1:7" ht="12.75">
      <c r="A1428" s="3"/>
      <c r="D1428" s="2"/>
      <c r="E1428" s="2"/>
      <c r="F1428" s="2"/>
      <c r="G1428" s="53"/>
    </row>
    <row r="1429" spans="1:7" ht="12.75">
      <c r="A1429" s="3"/>
      <c r="D1429" s="2"/>
      <c r="E1429" s="2"/>
      <c r="F1429" s="2"/>
      <c r="G1429" s="53"/>
    </row>
    <row r="1430" spans="1:7" ht="12.75">
      <c r="A1430" s="3"/>
      <c r="D1430" s="2"/>
      <c r="E1430" s="2"/>
      <c r="F1430" s="2"/>
      <c r="G1430" s="53"/>
    </row>
    <row r="1431" spans="1:7" ht="12.75">
      <c r="A1431" s="3"/>
      <c r="D1431" s="2"/>
      <c r="E1431" s="2"/>
      <c r="F1431" s="2"/>
      <c r="G1431" s="53"/>
    </row>
    <row r="1432" spans="1:7" ht="12.75">
      <c r="A1432" s="3"/>
      <c r="D1432" s="2"/>
      <c r="E1432" s="2"/>
      <c r="F1432" s="2"/>
      <c r="G1432" s="53"/>
    </row>
    <row r="1433" spans="1:7" ht="12.75">
      <c r="A1433" s="3"/>
      <c r="D1433" s="2"/>
      <c r="E1433" s="2"/>
      <c r="F1433" s="2"/>
      <c r="G1433" s="53"/>
    </row>
    <row r="1434" spans="1:7" ht="12.75">
      <c r="A1434" s="3"/>
      <c r="D1434" s="2"/>
      <c r="E1434" s="2"/>
      <c r="F1434" s="2"/>
      <c r="G1434" s="53"/>
    </row>
    <row r="1435" spans="1:7" ht="12.75">
      <c r="A1435" s="3"/>
      <c r="D1435" s="2"/>
      <c r="E1435" s="2"/>
      <c r="F1435" s="2"/>
      <c r="G1435" s="53"/>
    </row>
    <row r="1436" spans="1:7" ht="12.75">
      <c r="A1436" s="3"/>
      <c r="D1436" s="2"/>
      <c r="E1436" s="2"/>
      <c r="F1436" s="2"/>
      <c r="G1436" s="53"/>
    </row>
    <row r="1437" spans="1:7" ht="12.75">
      <c r="A1437" s="3"/>
      <c r="D1437" s="2"/>
      <c r="E1437" s="2"/>
      <c r="F1437" s="2"/>
      <c r="G1437" s="53"/>
    </row>
    <row r="1438" spans="1:7" ht="12.75">
      <c r="A1438" s="3"/>
      <c r="D1438" s="2"/>
      <c r="E1438" s="2"/>
      <c r="F1438" s="2"/>
      <c r="G1438" s="53"/>
    </row>
    <row r="1439" spans="1:7" ht="12.75">
      <c r="A1439" s="3"/>
      <c r="D1439" s="2"/>
      <c r="E1439" s="2"/>
      <c r="F1439" s="2"/>
      <c r="G1439" s="53"/>
    </row>
    <row r="1440" spans="1:7" ht="12.75">
      <c r="A1440" s="3"/>
      <c r="D1440" s="2"/>
      <c r="E1440" s="2"/>
      <c r="F1440" s="2"/>
      <c r="G1440" s="53"/>
    </row>
    <row r="1441" spans="1:7" ht="12.75">
      <c r="A1441" s="3"/>
      <c r="D1441" s="2"/>
      <c r="E1441" s="2"/>
      <c r="F1441" s="2"/>
      <c r="G1441" s="53"/>
    </row>
    <row r="1442" spans="1:7" ht="12.75">
      <c r="A1442" s="3"/>
      <c r="D1442" s="2"/>
      <c r="E1442" s="2"/>
      <c r="F1442" s="2"/>
      <c r="G1442" s="53"/>
    </row>
    <row r="1443" spans="1:7" ht="12.75">
      <c r="A1443" s="3"/>
      <c r="D1443" s="2"/>
      <c r="E1443" s="2"/>
      <c r="F1443" s="2"/>
      <c r="G1443" s="53"/>
    </row>
    <row r="1444" spans="1:7" ht="12.75">
      <c r="A1444" s="3"/>
      <c r="D1444" s="2"/>
      <c r="E1444" s="2"/>
      <c r="F1444" s="2"/>
      <c r="G1444" s="53"/>
    </row>
    <row r="1445" spans="1:7" ht="12.75">
      <c r="A1445" s="3"/>
      <c r="D1445" s="2"/>
      <c r="E1445" s="2"/>
      <c r="F1445" s="2"/>
      <c r="G1445" s="53"/>
    </row>
    <row r="1446" spans="1:7" ht="12.75">
      <c r="A1446" s="3"/>
      <c r="D1446" s="2"/>
      <c r="E1446" s="2"/>
      <c r="F1446" s="2"/>
      <c r="G1446" s="53"/>
    </row>
    <row r="1447" spans="1:7" ht="12.75">
      <c r="A1447" s="3"/>
      <c r="D1447" s="2"/>
      <c r="E1447" s="2"/>
      <c r="F1447" s="2"/>
      <c r="G1447" s="53"/>
    </row>
    <row r="1448" spans="1:7" ht="12.75">
      <c r="A1448" s="3"/>
      <c r="D1448" s="2"/>
      <c r="E1448" s="2"/>
      <c r="F1448" s="2"/>
      <c r="G1448" s="53"/>
    </row>
    <row r="1449" spans="1:7" ht="12.75">
      <c r="A1449" s="3"/>
      <c r="D1449" s="2"/>
      <c r="E1449" s="2"/>
      <c r="F1449" s="2"/>
      <c r="G1449" s="53"/>
    </row>
    <row r="1450" spans="1:7" ht="12.75">
      <c r="A1450" s="3"/>
      <c r="D1450" s="2"/>
      <c r="E1450" s="2"/>
      <c r="F1450" s="2"/>
      <c r="G1450" s="53"/>
    </row>
    <row r="1451" spans="1:7" ht="12.75">
      <c r="A1451" s="3"/>
      <c r="D1451" s="2"/>
      <c r="E1451" s="2"/>
      <c r="F1451" s="2"/>
      <c r="G1451" s="53"/>
    </row>
    <row r="1452" spans="1:7" ht="12.75">
      <c r="A1452" s="3"/>
      <c r="D1452" s="2"/>
      <c r="E1452" s="2"/>
      <c r="F1452" s="2"/>
      <c r="G1452" s="53"/>
    </row>
    <row r="1453" spans="1:7" ht="12.75">
      <c r="A1453" s="3"/>
      <c r="D1453" s="2"/>
      <c r="E1453" s="2"/>
      <c r="F1453" s="2"/>
      <c r="G1453" s="53"/>
    </row>
    <row r="1454" spans="1:7" ht="12.75">
      <c r="A1454" s="3"/>
      <c r="D1454" s="2"/>
      <c r="E1454" s="2"/>
      <c r="F1454" s="2"/>
      <c r="G1454" s="53"/>
    </row>
    <row r="1455" spans="1:7" ht="12.75">
      <c r="A1455" s="3"/>
      <c r="D1455" s="2"/>
      <c r="E1455" s="2"/>
      <c r="F1455" s="2"/>
      <c r="G1455" s="53"/>
    </row>
    <row r="1456" spans="1:7" ht="12.75">
      <c r="A1456" s="3"/>
      <c r="D1456" s="2"/>
      <c r="E1456" s="2"/>
      <c r="F1456" s="2"/>
      <c r="G1456" s="53"/>
    </row>
    <row r="1457" spans="1:7" ht="12.75">
      <c r="A1457" s="3"/>
      <c r="D1457" s="2"/>
      <c r="E1457" s="2"/>
      <c r="F1457" s="2"/>
      <c r="G1457" s="53"/>
    </row>
    <row r="1458" spans="1:7" ht="12.75">
      <c r="A1458" s="3"/>
      <c r="D1458" s="2"/>
      <c r="E1458" s="2"/>
      <c r="F1458" s="2"/>
      <c r="G1458" s="53"/>
    </row>
    <row r="1459" spans="1:7" ht="12.75">
      <c r="A1459" s="3"/>
      <c r="D1459" s="2"/>
      <c r="E1459" s="2"/>
      <c r="F1459" s="2"/>
      <c r="G1459" s="53"/>
    </row>
    <row r="1460" spans="1:7" ht="12.75">
      <c r="A1460" s="3"/>
      <c r="D1460" s="2"/>
      <c r="E1460" s="2"/>
      <c r="F1460" s="2"/>
      <c r="G1460" s="53"/>
    </row>
    <row r="1461" spans="1:7" ht="12.75">
      <c r="A1461" s="3"/>
      <c r="D1461" s="2"/>
      <c r="E1461" s="2"/>
      <c r="F1461" s="2"/>
      <c r="G1461" s="53"/>
    </row>
    <row r="1462" spans="1:7" ht="12.75">
      <c r="A1462" s="3"/>
      <c r="D1462" s="2"/>
      <c r="E1462" s="2"/>
      <c r="F1462" s="2"/>
      <c r="G1462" s="53"/>
    </row>
    <row r="1463" spans="1:7" ht="12.75">
      <c r="A1463" s="3"/>
      <c r="D1463" s="2"/>
      <c r="E1463" s="2"/>
      <c r="F1463" s="2"/>
      <c r="G1463" s="53"/>
    </row>
    <row r="1464" spans="1:7" ht="12.75">
      <c r="A1464" s="3"/>
      <c r="D1464" s="2"/>
      <c r="E1464" s="2"/>
      <c r="F1464" s="2"/>
      <c r="G1464" s="53"/>
    </row>
    <row r="1465" spans="1:7" ht="12.75">
      <c r="A1465" s="3"/>
      <c r="D1465" s="2"/>
      <c r="E1465" s="2"/>
      <c r="F1465" s="2"/>
      <c r="G1465" s="53"/>
    </row>
    <row r="1466" spans="1:7" ht="12.75">
      <c r="A1466" s="3"/>
      <c r="D1466" s="2"/>
      <c r="E1466" s="2"/>
      <c r="F1466" s="2"/>
      <c r="G1466" s="53"/>
    </row>
    <row r="1467" spans="1:7" ht="12.75">
      <c r="A1467" s="3"/>
      <c r="D1467" s="2"/>
      <c r="E1467" s="2"/>
      <c r="F1467" s="2"/>
      <c r="G1467" s="53"/>
    </row>
    <row r="1468" spans="1:7" ht="12.75">
      <c r="A1468" s="3"/>
      <c r="D1468" s="2"/>
      <c r="E1468" s="2"/>
      <c r="F1468" s="2"/>
      <c r="G1468" s="53"/>
    </row>
    <row r="1469" spans="1:7" ht="12.75">
      <c r="A1469" s="3"/>
      <c r="D1469" s="2"/>
      <c r="E1469" s="2"/>
      <c r="F1469" s="2"/>
      <c r="G1469" s="53"/>
    </row>
    <row r="1470" spans="1:7" ht="12.75">
      <c r="A1470" s="3"/>
      <c r="D1470" s="2"/>
      <c r="E1470" s="2"/>
      <c r="F1470" s="2"/>
      <c r="G1470" s="53"/>
    </row>
    <row r="1471" spans="1:7" ht="12.75">
      <c r="A1471" s="3"/>
      <c r="D1471" s="2"/>
      <c r="E1471" s="2"/>
      <c r="F1471" s="2"/>
      <c r="G1471" s="53"/>
    </row>
    <row r="1472" spans="1:7" ht="12.75">
      <c r="A1472" s="3"/>
      <c r="D1472" s="2"/>
      <c r="E1472" s="2"/>
      <c r="F1472" s="2"/>
      <c r="G1472" s="53"/>
    </row>
    <row r="1473" spans="1:7" ht="12.75">
      <c r="A1473" s="3"/>
      <c r="D1473" s="2"/>
      <c r="E1473" s="2"/>
      <c r="F1473" s="2"/>
      <c r="G1473" s="53"/>
    </row>
    <row r="1474" spans="1:7" ht="12.75">
      <c r="A1474" s="3"/>
      <c r="D1474" s="2"/>
      <c r="E1474" s="2"/>
      <c r="F1474" s="2"/>
      <c r="G1474" s="53"/>
    </row>
    <row r="1475" spans="1:7" ht="12.75">
      <c r="A1475" s="3"/>
      <c r="D1475" s="2"/>
      <c r="E1475" s="2"/>
      <c r="F1475" s="2"/>
      <c r="G1475" s="53"/>
    </row>
    <row r="1476" spans="1:7" ht="12.75">
      <c r="A1476" s="3"/>
      <c r="D1476" s="2"/>
      <c r="E1476" s="2"/>
      <c r="F1476" s="2"/>
      <c r="G1476" s="53"/>
    </row>
    <row r="1477" spans="1:7" ht="12.75">
      <c r="A1477" s="3"/>
      <c r="D1477" s="2"/>
      <c r="E1477" s="2"/>
      <c r="F1477" s="2"/>
      <c r="G1477" s="53"/>
    </row>
    <row r="1478" spans="1:7" ht="12.75">
      <c r="A1478" s="3"/>
      <c r="D1478" s="2"/>
      <c r="E1478" s="2"/>
      <c r="F1478" s="2"/>
      <c r="G1478" s="53"/>
    </row>
    <row r="1479" spans="1:7" ht="12.75">
      <c r="A1479" s="3"/>
      <c r="D1479" s="2"/>
      <c r="E1479" s="2"/>
      <c r="F1479" s="2"/>
      <c r="G1479" s="53"/>
    </row>
    <row r="1480" spans="1:7" ht="12.75">
      <c r="A1480" s="3"/>
      <c r="D1480" s="2"/>
      <c r="E1480" s="2"/>
      <c r="F1480" s="2"/>
      <c r="G1480" s="53"/>
    </row>
    <row r="1481" spans="1:7" ht="12.75">
      <c r="A1481" s="3"/>
      <c r="D1481" s="2"/>
      <c r="E1481" s="2"/>
      <c r="F1481" s="2"/>
      <c r="G1481" s="53"/>
    </row>
    <row r="1482" spans="1:7" ht="12.75">
      <c r="A1482" s="3"/>
      <c r="D1482" s="2"/>
      <c r="E1482" s="2"/>
      <c r="F1482" s="2"/>
      <c r="G1482" s="53"/>
    </row>
    <row r="1483" spans="1:7" ht="12.75">
      <c r="A1483" s="3"/>
      <c r="D1483" s="2"/>
      <c r="E1483" s="2"/>
      <c r="F1483" s="2"/>
      <c r="G1483" s="53"/>
    </row>
    <row r="1484" spans="1:7" ht="12.75">
      <c r="A1484" s="3"/>
      <c r="D1484" s="2"/>
      <c r="E1484" s="2"/>
      <c r="F1484" s="2"/>
      <c r="G1484" s="53"/>
    </row>
    <row r="1485" spans="1:7" ht="12.75">
      <c r="A1485" s="3"/>
      <c r="D1485" s="2"/>
      <c r="E1485" s="2"/>
      <c r="F1485" s="2"/>
      <c r="G1485" s="53"/>
    </row>
    <row r="1486" spans="1:7" ht="12.75">
      <c r="A1486" s="3"/>
      <c r="D1486" s="2"/>
      <c r="E1486" s="2"/>
      <c r="F1486" s="2"/>
      <c r="G1486" s="53"/>
    </row>
    <row r="1487" spans="1:7" ht="12.75">
      <c r="A1487" s="3"/>
      <c r="D1487" s="2"/>
      <c r="E1487" s="2"/>
      <c r="F1487" s="2"/>
      <c r="G1487" s="53"/>
    </row>
    <row r="1488" spans="1:7" ht="12.75">
      <c r="A1488" s="3"/>
      <c r="D1488" s="2"/>
      <c r="E1488" s="2"/>
      <c r="F1488" s="2"/>
      <c r="G1488" s="53"/>
    </row>
    <row r="1489" spans="1:7" ht="12.75">
      <c r="A1489" s="3"/>
      <c r="D1489" s="2"/>
      <c r="E1489" s="2"/>
      <c r="F1489" s="2"/>
      <c r="G1489" s="53"/>
    </row>
    <row r="1490" spans="1:7" ht="12.75">
      <c r="A1490" s="3"/>
      <c r="D1490" s="2"/>
      <c r="E1490" s="2"/>
      <c r="F1490" s="2"/>
      <c r="G1490" s="53"/>
    </row>
    <row r="1491" spans="1:7" ht="12.75">
      <c r="A1491" s="3"/>
      <c r="D1491" s="2"/>
      <c r="E1491" s="2"/>
      <c r="F1491" s="2"/>
      <c r="G1491" s="53"/>
    </row>
    <row r="1492" spans="1:7" ht="12.75">
      <c r="A1492" s="3"/>
      <c r="D1492" s="2"/>
      <c r="E1492" s="2"/>
      <c r="F1492" s="2"/>
      <c r="G1492" s="53"/>
    </row>
    <row r="1493" spans="1:7" ht="12.75">
      <c r="A1493" s="3"/>
      <c r="D1493" s="2"/>
      <c r="E1493" s="2"/>
      <c r="F1493" s="2"/>
      <c r="G1493" s="53"/>
    </row>
    <row r="1494" spans="1:7" ht="12.75">
      <c r="A1494" s="3"/>
      <c r="D1494" s="2"/>
      <c r="E1494" s="2"/>
      <c r="F1494" s="2"/>
      <c r="G1494" s="53"/>
    </row>
    <row r="1495" spans="1:7" ht="12.75">
      <c r="A1495" s="3"/>
      <c r="D1495" s="2"/>
      <c r="E1495" s="2"/>
      <c r="F1495" s="2"/>
      <c r="G1495" s="53"/>
    </row>
    <row r="1496" spans="1:7" ht="12.75">
      <c r="A1496" s="3"/>
      <c r="D1496" s="2"/>
      <c r="E1496" s="2"/>
      <c r="F1496" s="2"/>
      <c r="G1496" s="53"/>
    </row>
    <row r="1497" spans="1:7" ht="12.75">
      <c r="A1497" s="3"/>
      <c r="D1497" s="2"/>
      <c r="E1497" s="2"/>
      <c r="F1497" s="2"/>
      <c r="G1497" s="53"/>
    </row>
    <row r="1498" spans="1:7" ht="12.75">
      <c r="A1498" s="3"/>
      <c r="D1498" s="2"/>
      <c r="E1498" s="2"/>
      <c r="F1498" s="2"/>
      <c r="G1498" s="53"/>
    </row>
    <row r="1499" spans="1:7" ht="12.75">
      <c r="A1499" s="3"/>
      <c r="D1499" s="2"/>
      <c r="E1499" s="2"/>
      <c r="F1499" s="2"/>
      <c r="G1499" s="53"/>
    </row>
    <row r="1500" spans="1:7" ht="12.75">
      <c r="A1500" s="3"/>
      <c r="D1500" s="2"/>
      <c r="E1500" s="2"/>
      <c r="F1500" s="2"/>
      <c r="G1500" s="53"/>
    </row>
    <row r="1501" spans="1:7" ht="12.75">
      <c r="A1501" s="3"/>
      <c r="D1501" s="2"/>
      <c r="E1501" s="2"/>
      <c r="F1501" s="2"/>
      <c r="G1501" s="53"/>
    </row>
    <row r="1502" spans="1:7" ht="12.75">
      <c r="A1502" s="3"/>
      <c r="D1502" s="2"/>
      <c r="E1502" s="2"/>
      <c r="F1502" s="2"/>
      <c r="G1502" s="53"/>
    </row>
    <row r="1503" spans="1:7" ht="12.75">
      <c r="A1503" s="3"/>
      <c r="D1503" s="2"/>
      <c r="E1503" s="2"/>
      <c r="F1503" s="2"/>
      <c r="G1503" s="53"/>
    </row>
    <row r="1504" spans="1:7" ht="12.75">
      <c r="A1504" s="3"/>
      <c r="D1504" s="2"/>
      <c r="E1504" s="2"/>
      <c r="F1504" s="2"/>
      <c r="G1504" s="53"/>
    </row>
    <row r="1505" spans="1:7" ht="12.75">
      <c r="A1505" s="3"/>
      <c r="D1505" s="2"/>
      <c r="E1505" s="2"/>
      <c r="F1505" s="2"/>
      <c r="G1505" s="53"/>
    </row>
    <row r="1506" spans="1:7" ht="12.75">
      <c r="A1506" s="3"/>
      <c r="D1506" s="2"/>
      <c r="E1506" s="2"/>
      <c r="F1506" s="2"/>
      <c r="G1506" s="53"/>
    </row>
    <row r="1507" spans="1:7" ht="12.75">
      <c r="A1507" s="3"/>
      <c r="D1507" s="2"/>
      <c r="E1507" s="2"/>
      <c r="F1507" s="2"/>
      <c r="G1507" s="53"/>
    </row>
    <row r="1508" spans="1:7" ht="12.75">
      <c r="A1508" s="3"/>
      <c r="D1508" s="2"/>
      <c r="E1508" s="2"/>
      <c r="F1508" s="2"/>
      <c r="G1508" s="53"/>
    </row>
    <row r="1509" spans="1:7" ht="12.75">
      <c r="A1509" s="3"/>
      <c r="D1509" s="2"/>
      <c r="E1509" s="2"/>
      <c r="F1509" s="2"/>
      <c r="G1509" s="53"/>
    </row>
    <row r="1510" spans="1:7" ht="12.75">
      <c r="A1510" s="3"/>
      <c r="D1510" s="2"/>
      <c r="E1510" s="2"/>
      <c r="F1510" s="2"/>
      <c r="G1510" s="53"/>
    </row>
    <row r="1511" spans="1:7" ht="12.75">
      <c r="A1511" s="3"/>
      <c r="D1511" s="2"/>
      <c r="E1511" s="2"/>
      <c r="F1511" s="2"/>
      <c r="G1511" s="53"/>
    </row>
    <row r="1512" spans="1:7" ht="12.75">
      <c r="A1512" s="3"/>
      <c r="D1512" s="2"/>
      <c r="E1512" s="2"/>
      <c r="F1512" s="2"/>
      <c r="G1512" s="53"/>
    </row>
    <row r="1513" spans="1:7" ht="12.75">
      <c r="A1513" s="3"/>
      <c r="D1513" s="2"/>
      <c r="E1513" s="2"/>
      <c r="F1513" s="2"/>
      <c r="G1513" s="53"/>
    </row>
    <row r="1514" spans="1:7" ht="12.75">
      <c r="A1514" s="3"/>
      <c r="D1514" s="2"/>
      <c r="E1514" s="2"/>
      <c r="F1514" s="2"/>
      <c r="G1514" s="53"/>
    </row>
    <row r="1515" spans="1:7" ht="12.75">
      <c r="A1515" s="3"/>
      <c r="D1515" s="2"/>
      <c r="E1515" s="2"/>
      <c r="F1515" s="2"/>
      <c r="G1515" s="53"/>
    </row>
    <row r="1516" spans="1:7" ht="12.75">
      <c r="A1516" s="3"/>
      <c r="D1516" s="2"/>
      <c r="E1516" s="2"/>
      <c r="F1516" s="2"/>
      <c r="G1516" s="53"/>
    </row>
    <row r="1517" spans="1:7" ht="12.75">
      <c r="A1517" s="3"/>
      <c r="D1517" s="2"/>
      <c r="E1517" s="2"/>
      <c r="F1517" s="2"/>
      <c r="G1517" s="53"/>
    </row>
    <row r="1518" spans="1:7" ht="12.75">
      <c r="A1518" s="3"/>
      <c r="D1518" s="2"/>
      <c r="E1518" s="2"/>
      <c r="F1518" s="2"/>
      <c r="G1518" s="53"/>
    </row>
    <row r="1519" spans="1:7" ht="12.75">
      <c r="A1519" s="3"/>
      <c r="D1519" s="2"/>
      <c r="E1519" s="2"/>
      <c r="F1519" s="2"/>
      <c r="G1519" s="53"/>
    </row>
    <row r="1520" spans="1:7" ht="12.75">
      <c r="A1520" s="3"/>
      <c r="D1520" s="2"/>
      <c r="E1520" s="2"/>
      <c r="F1520" s="2"/>
      <c r="G1520" s="53"/>
    </row>
    <row r="1521" spans="1:7" ht="12.75">
      <c r="A1521" s="3"/>
      <c r="D1521" s="2"/>
      <c r="E1521" s="2"/>
      <c r="F1521" s="2"/>
      <c r="G1521" s="53"/>
    </row>
    <row r="1522" spans="1:7" ht="12.75">
      <c r="A1522" s="3"/>
      <c r="D1522" s="2"/>
      <c r="E1522" s="2"/>
      <c r="F1522" s="2"/>
      <c r="G1522" s="53"/>
    </row>
    <row r="1523" spans="1:7" ht="12.75">
      <c r="A1523" s="3"/>
      <c r="D1523" s="2"/>
      <c r="E1523" s="2"/>
      <c r="F1523" s="2"/>
      <c r="G1523" s="53"/>
    </row>
    <row r="1524" spans="1:7" ht="12.75">
      <c r="A1524" s="3"/>
      <c r="D1524" s="2"/>
      <c r="E1524" s="2"/>
      <c r="F1524" s="2"/>
      <c r="G1524" s="53"/>
    </row>
    <row r="1525" spans="1:7" ht="12.75">
      <c r="A1525" s="3"/>
      <c r="D1525" s="2"/>
      <c r="E1525" s="2"/>
      <c r="F1525" s="2"/>
      <c r="G1525" s="53"/>
    </row>
    <row r="1526" spans="1:7" ht="12.75">
      <c r="A1526" s="3"/>
      <c r="D1526" s="2"/>
      <c r="E1526" s="2"/>
      <c r="F1526" s="2"/>
      <c r="G1526" s="53"/>
    </row>
    <row r="1527" spans="1:7" ht="12.75">
      <c r="A1527" s="3"/>
      <c r="D1527" s="2"/>
      <c r="E1527" s="2"/>
      <c r="F1527" s="2"/>
      <c r="G1527" s="53"/>
    </row>
    <row r="1528" spans="1:7" ht="12.75">
      <c r="A1528" s="3"/>
      <c r="D1528" s="2"/>
      <c r="E1528" s="2"/>
      <c r="F1528" s="2"/>
      <c r="G1528" s="53"/>
    </row>
    <row r="1529" spans="1:7" ht="12.75">
      <c r="A1529" s="3"/>
      <c r="D1529" s="2"/>
      <c r="E1529" s="2"/>
      <c r="F1529" s="2"/>
      <c r="G1529" s="53"/>
    </row>
    <row r="1530" spans="1:7" ht="12.75">
      <c r="A1530" s="3"/>
      <c r="D1530" s="2"/>
      <c r="E1530" s="2"/>
      <c r="F1530" s="2"/>
      <c r="G1530" s="53"/>
    </row>
    <row r="1531" spans="1:7" ht="12.75">
      <c r="A1531" s="3"/>
      <c r="D1531" s="2"/>
      <c r="E1531" s="2"/>
      <c r="F1531" s="2"/>
      <c r="G1531" s="53"/>
    </row>
    <row r="1532" spans="1:7" ht="12.75">
      <c r="A1532" s="3"/>
      <c r="D1532" s="2"/>
      <c r="E1532" s="2"/>
      <c r="F1532" s="2"/>
      <c r="G1532" s="53"/>
    </row>
    <row r="1533" spans="1:7" ht="12.75">
      <c r="A1533" s="3"/>
      <c r="D1533" s="2"/>
      <c r="E1533" s="2"/>
      <c r="F1533" s="2"/>
      <c r="G1533" s="53"/>
    </row>
    <row r="1534" spans="1:7" ht="12.75">
      <c r="A1534" s="3"/>
      <c r="D1534" s="2"/>
      <c r="E1534" s="2"/>
      <c r="F1534" s="2"/>
      <c r="G1534" s="53"/>
    </row>
    <row r="1535" spans="1:7" ht="12.75">
      <c r="A1535" s="3"/>
      <c r="D1535" s="2"/>
      <c r="E1535" s="2"/>
      <c r="F1535" s="2"/>
      <c r="G1535" s="53"/>
    </row>
    <row r="1536" spans="1:7" ht="12.75">
      <c r="A1536" s="3"/>
      <c r="D1536" s="2"/>
      <c r="E1536" s="2"/>
      <c r="F1536" s="2"/>
      <c r="G1536" s="53"/>
    </row>
    <row r="1537" spans="1:7" ht="12.75">
      <c r="A1537" s="3"/>
      <c r="D1537" s="2"/>
      <c r="E1537" s="2"/>
      <c r="F1537" s="2"/>
      <c r="G1537" s="53"/>
    </row>
    <row r="1538" spans="1:7" ht="12.75">
      <c r="A1538" s="3"/>
      <c r="D1538" s="2"/>
      <c r="E1538" s="2"/>
      <c r="F1538" s="2"/>
      <c r="G1538" s="53"/>
    </row>
    <row r="1539" spans="1:7" ht="12.75">
      <c r="A1539" s="3"/>
      <c r="D1539" s="2"/>
      <c r="E1539" s="2"/>
      <c r="F1539" s="2"/>
      <c r="G1539" s="53"/>
    </row>
    <row r="1540" spans="1:7" ht="12.75">
      <c r="A1540" s="3"/>
      <c r="D1540" s="2"/>
      <c r="E1540" s="2"/>
      <c r="F1540" s="2"/>
      <c r="G1540" s="53"/>
    </row>
    <row r="1541" spans="1:7" ht="12.75">
      <c r="A1541" s="3"/>
      <c r="D1541" s="2"/>
      <c r="E1541" s="2"/>
      <c r="F1541" s="2"/>
      <c r="G1541" s="53"/>
    </row>
    <row r="1542" spans="1:7" ht="12.75">
      <c r="A1542" s="3"/>
      <c r="D1542" s="2"/>
      <c r="E1542" s="2"/>
      <c r="F1542" s="2"/>
      <c r="G1542" s="53"/>
    </row>
    <row r="1543" spans="1:7" ht="12.75">
      <c r="A1543" s="3"/>
      <c r="D1543" s="2"/>
      <c r="E1543" s="2"/>
      <c r="F1543" s="2"/>
      <c r="G1543" s="53"/>
    </row>
    <row r="1544" spans="1:7" ht="12.75">
      <c r="A1544" s="3"/>
      <c r="D1544" s="2"/>
      <c r="E1544" s="2"/>
      <c r="F1544" s="2"/>
      <c r="G1544" s="53"/>
    </row>
    <row r="1545" spans="1:7" ht="12.75">
      <c r="A1545" s="3"/>
      <c r="D1545" s="2"/>
      <c r="E1545" s="2"/>
      <c r="F1545" s="2"/>
      <c r="G1545" s="53"/>
    </row>
    <row r="1546" spans="1:7" ht="12.75">
      <c r="A1546" s="3"/>
      <c r="D1546" s="2"/>
      <c r="E1546" s="2"/>
      <c r="F1546" s="2"/>
      <c r="G1546" s="53"/>
    </row>
    <row r="1547" spans="1:7" ht="12.75">
      <c r="A1547" s="3"/>
      <c r="D1547" s="2"/>
      <c r="E1547" s="2"/>
      <c r="F1547" s="2"/>
      <c r="G1547" s="53"/>
    </row>
    <row r="1548" spans="1:7" ht="12.75">
      <c r="A1548" s="3"/>
      <c r="D1548" s="2"/>
      <c r="E1548" s="2"/>
      <c r="F1548" s="2"/>
      <c r="G1548" s="53"/>
    </row>
    <row r="1549" spans="1:7" ht="12.75">
      <c r="A1549" s="3"/>
      <c r="D1549" s="2"/>
      <c r="E1549" s="2"/>
      <c r="F1549" s="2"/>
      <c r="G1549" s="53"/>
    </row>
    <row r="1550" spans="1:7" ht="12.75">
      <c r="A1550" s="3"/>
      <c r="D1550" s="2"/>
      <c r="E1550" s="2"/>
      <c r="F1550" s="2"/>
      <c r="G1550" s="53"/>
    </row>
    <row r="1551" spans="1:7" ht="12.75">
      <c r="A1551" s="3"/>
      <c r="D1551" s="2"/>
      <c r="E1551" s="2"/>
      <c r="F1551" s="2"/>
      <c r="G1551" s="53"/>
    </row>
    <row r="1552" spans="1:7" ht="12.75">
      <c r="A1552" s="3"/>
      <c r="D1552" s="2"/>
      <c r="E1552" s="2"/>
      <c r="F1552" s="2"/>
      <c r="G1552" s="53"/>
    </row>
    <row r="1553" spans="1:7" ht="12.75">
      <c r="A1553" s="3"/>
      <c r="D1553" s="2"/>
      <c r="E1553" s="2"/>
      <c r="F1553" s="2"/>
      <c r="G1553" s="53"/>
    </row>
    <row r="1554" spans="1:7" ht="12.75">
      <c r="A1554" s="3"/>
      <c r="D1554" s="2"/>
      <c r="E1554" s="2"/>
      <c r="F1554" s="2"/>
      <c r="G1554" s="53"/>
    </row>
    <row r="1555" spans="1:7" ht="12.75">
      <c r="A1555" s="3"/>
      <c r="D1555" s="2"/>
      <c r="E1555" s="2"/>
      <c r="F1555" s="2"/>
      <c r="G1555" s="53"/>
    </row>
    <row r="1556" spans="1:7" ht="12.75">
      <c r="A1556" s="3"/>
      <c r="D1556" s="2"/>
      <c r="E1556" s="2"/>
      <c r="F1556" s="2"/>
      <c r="G1556" s="53"/>
    </row>
    <row r="1557" spans="1:7" ht="12.75">
      <c r="A1557" s="3"/>
      <c r="D1557" s="2"/>
      <c r="E1557" s="2"/>
      <c r="F1557" s="2"/>
      <c r="G1557" s="53"/>
    </row>
    <row r="1558" spans="1:7" ht="12.75">
      <c r="A1558" s="3"/>
      <c r="D1558" s="2"/>
      <c r="E1558" s="2"/>
      <c r="F1558" s="2"/>
      <c r="G1558" s="53"/>
    </row>
    <row r="1559" spans="1:7" ht="12.75">
      <c r="A1559" s="3"/>
      <c r="D1559" s="2"/>
      <c r="E1559" s="2"/>
      <c r="F1559" s="2"/>
      <c r="G1559" s="53"/>
    </row>
    <row r="1560" spans="1:7" ht="12.75">
      <c r="A1560" s="3"/>
      <c r="D1560" s="2"/>
      <c r="E1560" s="2"/>
      <c r="F1560" s="2"/>
      <c r="G1560" s="53"/>
    </row>
    <row r="1561" spans="1:7" ht="12.75">
      <c r="A1561" s="3"/>
      <c r="D1561" s="2"/>
      <c r="E1561" s="2"/>
      <c r="F1561" s="2"/>
      <c r="G1561" s="53"/>
    </row>
    <row r="1562" spans="1:7" ht="12.75">
      <c r="A1562" s="3"/>
      <c r="D1562" s="2"/>
      <c r="E1562" s="2"/>
      <c r="F1562" s="2"/>
      <c r="G1562" s="53"/>
    </row>
    <row r="1563" spans="1:7" ht="12.75">
      <c r="A1563" s="3"/>
      <c r="D1563" s="2"/>
      <c r="E1563" s="2"/>
      <c r="F1563" s="2"/>
      <c r="G1563" s="53"/>
    </row>
    <row r="1564" spans="1:7" ht="12.75">
      <c r="A1564" s="3"/>
      <c r="D1564" s="2"/>
      <c r="E1564" s="2"/>
      <c r="F1564" s="2"/>
      <c r="G1564" s="53"/>
    </row>
    <row r="1565" spans="1:7" ht="12.75">
      <c r="A1565" s="3"/>
      <c r="D1565" s="2"/>
      <c r="E1565" s="2"/>
      <c r="F1565" s="2"/>
      <c r="G1565" s="53"/>
    </row>
    <row r="1566" spans="1:7" ht="12.75">
      <c r="A1566" s="3"/>
      <c r="D1566" s="2"/>
      <c r="E1566" s="2"/>
      <c r="F1566" s="2"/>
      <c r="G1566" s="53"/>
    </row>
    <row r="1567" spans="1:7" ht="12.75">
      <c r="A1567" s="3"/>
      <c r="D1567" s="2"/>
      <c r="E1567" s="2"/>
      <c r="F1567" s="2"/>
      <c r="G1567" s="53"/>
    </row>
    <row r="1568" spans="1:7" ht="12.75">
      <c r="A1568" s="3"/>
      <c r="D1568" s="2"/>
      <c r="E1568" s="2"/>
      <c r="F1568" s="2"/>
      <c r="G1568" s="53"/>
    </row>
    <row r="1569" spans="1:7" ht="12.75">
      <c r="A1569" s="3"/>
      <c r="D1569" s="2"/>
      <c r="E1569" s="2"/>
      <c r="F1569" s="2"/>
      <c r="G1569" s="53"/>
    </row>
    <row r="1570" spans="1:7" ht="12.75">
      <c r="A1570" s="3"/>
      <c r="D1570" s="2"/>
      <c r="E1570" s="2"/>
      <c r="F1570" s="2"/>
      <c r="G1570" s="53"/>
    </row>
    <row r="1571" spans="1:7" ht="12.75">
      <c r="A1571" s="3"/>
      <c r="D1571" s="2"/>
      <c r="E1571" s="2"/>
      <c r="F1571" s="2"/>
      <c r="G1571" s="53"/>
    </row>
    <row r="1572" spans="1:7" ht="12.75">
      <c r="A1572" s="3"/>
      <c r="D1572" s="2"/>
      <c r="E1572" s="2"/>
      <c r="F1572" s="2"/>
      <c r="G1572" s="53"/>
    </row>
    <row r="1573" spans="1:7" ht="12.75">
      <c r="A1573" s="3"/>
      <c r="D1573" s="2"/>
      <c r="E1573" s="2"/>
      <c r="F1573" s="2"/>
      <c r="G1573" s="53"/>
    </row>
    <row r="1574" spans="1:7" ht="12.75">
      <c r="A1574" s="3"/>
      <c r="D1574" s="2"/>
      <c r="E1574" s="2"/>
      <c r="F1574" s="2"/>
      <c r="G1574" s="53"/>
    </row>
    <row r="1575" spans="1:7" ht="12.75">
      <c r="A1575" s="3"/>
      <c r="D1575" s="2"/>
      <c r="E1575" s="2"/>
      <c r="F1575" s="2"/>
      <c r="G1575" s="53"/>
    </row>
    <row r="1576" spans="1:7" ht="12.75">
      <c r="A1576" s="3"/>
      <c r="D1576" s="2"/>
      <c r="E1576" s="2"/>
      <c r="F1576" s="2"/>
      <c r="G1576" s="53"/>
    </row>
    <row r="1577" spans="1:7" ht="12.75">
      <c r="A1577" s="3"/>
      <c r="D1577" s="2"/>
      <c r="E1577" s="2"/>
      <c r="F1577" s="2"/>
      <c r="G1577" s="53"/>
    </row>
    <row r="1578" spans="1:7" ht="12.75">
      <c r="A1578" s="3"/>
      <c r="D1578" s="2"/>
      <c r="E1578" s="2"/>
      <c r="F1578" s="2"/>
      <c r="G1578" s="53"/>
    </row>
    <row r="1579" spans="1:7" ht="12.75">
      <c r="A1579" s="3"/>
      <c r="D1579" s="2"/>
      <c r="E1579" s="2"/>
      <c r="F1579" s="2"/>
      <c r="G1579" s="53"/>
    </row>
    <row r="1580" spans="1:7" ht="12.75">
      <c r="A1580" s="3"/>
      <c r="D1580" s="2"/>
      <c r="E1580" s="2"/>
      <c r="F1580" s="2"/>
      <c r="G1580" s="53"/>
    </row>
    <row r="1581" spans="1:7" ht="12.75">
      <c r="A1581" s="3"/>
      <c r="D1581" s="2"/>
      <c r="E1581" s="2"/>
      <c r="F1581" s="2"/>
      <c r="G1581" s="53"/>
    </row>
    <row r="1582" spans="1:7" ht="12.75">
      <c r="A1582" s="3"/>
      <c r="D1582" s="2"/>
      <c r="E1582" s="2"/>
      <c r="F1582" s="2"/>
      <c r="G1582" s="53"/>
    </row>
    <row r="1583" spans="1:7" ht="12.75">
      <c r="A1583" s="3"/>
      <c r="D1583" s="2"/>
      <c r="E1583" s="2"/>
      <c r="F1583" s="2"/>
      <c r="G1583" s="53"/>
    </row>
    <row r="1584" spans="1:7" ht="12.75">
      <c r="A1584" s="3"/>
      <c r="D1584" s="2"/>
      <c r="E1584" s="2"/>
      <c r="F1584" s="2"/>
      <c r="G1584" s="53"/>
    </row>
    <row r="1585" spans="1:7" ht="12.75">
      <c r="A1585" s="3"/>
      <c r="D1585" s="2"/>
      <c r="E1585" s="2"/>
      <c r="F1585" s="2"/>
      <c r="G1585" s="53"/>
    </row>
    <row r="1586" spans="1:7" ht="12.75">
      <c r="A1586" s="3"/>
      <c r="D1586" s="2"/>
      <c r="E1586" s="2"/>
      <c r="F1586" s="2"/>
      <c r="G1586" s="53"/>
    </row>
    <row r="1587" spans="1:7" ht="12.75">
      <c r="A1587" s="3"/>
      <c r="D1587" s="2"/>
      <c r="E1587" s="2"/>
      <c r="F1587" s="2"/>
      <c r="G1587" s="53"/>
    </row>
    <row r="1588" spans="1:7" ht="12.75">
      <c r="A1588" s="3"/>
      <c r="D1588" s="2"/>
      <c r="E1588" s="2"/>
      <c r="F1588" s="2"/>
      <c r="G1588" s="53"/>
    </row>
    <row r="1589" spans="1:7" ht="12.75">
      <c r="A1589" s="3"/>
      <c r="D1589" s="2"/>
      <c r="E1589" s="2"/>
      <c r="F1589" s="2"/>
      <c r="G1589" s="53"/>
    </row>
    <row r="1590" spans="1:7" ht="12.75">
      <c r="A1590" s="3"/>
      <c r="D1590" s="2"/>
      <c r="E1590" s="2"/>
      <c r="F1590" s="2"/>
      <c r="G1590" s="53"/>
    </row>
    <row r="1591" spans="1:7" ht="12.75">
      <c r="A1591" s="3"/>
      <c r="D1591" s="2"/>
      <c r="E1591" s="2"/>
      <c r="F1591" s="2"/>
      <c r="G1591" s="53"/>
    </row>
    <row r="1592" spans="1:7" ht="12.75">
      <c r="A1592" s="3"/>
      <c r="D1592" s="2"/>
      <c r="E1592" s="2"/>
      <c r="F1592" s="2"/>
      <c r="G1592" s="53"/>
    </row>
    <row r="1593" spans="1:7" ht="12.75">
      <c r="A1593" s="3"/>
      <c r="D1593" s="2"/>
      <c r="E1593" s="2"/>
      <c r="F1593" s="2"/>
      <c r="G1593" s="53"/>
    </row>
    <row r="1594" spans="1:7" ht="12.75">
      <c r="A1594" s="3"/>
      <c r="D1594" s="2"/>
      <c r="E1594" s="2"/>
      <c r="F1594" s="2"/>
      <c r="G1594" s="53"/>
    </row>
    <row r="1595" spans="1:7" ht="12.75">
      <c r="A1595" s="3"/>
      <c r="D1595" s="2"/>
      <c r="E1595" s="2"/>
      <c r="F1595" s="2"/>
      <c r="G1595" s="53"/>
    </row>
    <row r="1596" spans="1:7" ht="12.75">
      <c r="A1596" s="3"/>
      <c r="D1596" s="2"/>
      <c r="E1596" s="2"/>
      <c r="F1596" s="2"/>
      <c r="G1596" s="53"/>
    </row>
    <row r="1597" spans="1:7" ht="12.75">
      <c r="A1597" s="3"/>
      <c r="D1597" s="2"/>
      <c r="E1597" s="2"/>
      <c r="F1597" s="2"/>
      <c r="G1597" s="53"/>
    </row>
    <row r="1598" spans="1:7" ht="12.75">
      <c r="A1598" s="3"/>
      <c r="D1598" s="2"/>
      <c r="E1598" s="2"/>
      <c r="F1598" s="2"/>
      <c r="G1598" s="53"/>
    </row>
    <row r="1599" spans="1:7" ht="12.75">
      <c r="A1599" s="3"/>
      <c r="D1599" s="2"/>
      <c r="E1599" s="2"/>
      <c r="F1599" s="2"/>
      <c r="G1599" s="53"/>
    </row>
    <row r="1600" spans="1:7" ht="12.75">
      <c r="A1600" s="3"/>
      <c r="D1600" s="2"/>
      <c r="E1600" s="2"/>
      <c r="F1600" s="2"/>
      <c r="G1600" s="53"/>
    </row>
    <row r="1601" spans="1:7" ht="12.75">
      <c r="A1601" s="3"/>
      <c r="D1601" s="2"/>
      <c r="E1601" s="2"/>
      <c r="F1601" s="2"/>
      <c r="G1601" s="53"/>
    </row>
    <row r="1602" spans="1:7" ht="12.75">
      <c r="A1602" s="3"/>
      <c r="D1602" s="2"/>
      <c r="E1602" s="2"/>
      <c r="F1602" s="2"/>
      <c r="G1602" s="53"/>
    </row>
    <row r="1603" spans="1:7" ht="12.75">
      <c r="A1603" s="3"/>
      <c r="D1603" s="2"/>
      <c r="E1603" s="2"/>
      <c r="F1603" s="2"/>
      <c r="G1603" s="53"/>
    </row>
    <row r="1604" spans="1:7" ht="12.75">
      <c r="A1604" s="3"/>
      <c r="D1604" s="2"/>
      <c r="E1604" s="2"/>
      <c r="F1604" s="2"/>
      <c r="G1604" s="53"/>
    </row>
    <row r="1605" spans="1:7" ht="12.75">
      <c r="A1605" s="3"/>
      <c r="D1605" s="2"/>
      <c r="E1605" s="2"/>
      <c r="F1605" s="2"/>
      <c r="G1605" s="53"/>
    </row>
    <row r="1606" spans="1:7" ht="12.75">
      <c r="A1606" s="3"/>
      <c r="D1606" s="2"/>
      <c r="E1606" s="2"/>
      <c r="F1606" s="2"/>
      <c r="G1606" s="53"/>
    </row>
    <row r="1607" spans="1:7" ht="12.75">
      <c r="A1607" s="3"/>
      <c r="D1607" s="2"/>
      <c r="E1607" s="2"/>
      <c r="F1607" s="2"/>
      <c r="G1607" s="53"/>
    </row>
    <row r="1608" spans="1:7" ht="12.75">
      <c r="A1608" s="3"/>
      <c r="D1608" s="2"/>
      <c r="E1608" s="2"/>
      <c r="F1608" s="2"/>
      <c r="G1608" s="53"/>
    </row>
    <row r="1609" spans="1:7" ht="12.75">
      <c r="A1609" s="3"/>
      <c r="D1609" s="2"/>
      <c r="E1609" s="2"/>
      <c r="F1609" s="2"/>
      <c r="G1609" s="53"/>
    </row>
    <row r="1610" spans="1:7" ht="12.75">
      <c r="A1610" s="3"/>
      <c r="D1610" s="2"/>
      <c r="E1610" s="2"/>
      <c r="F1610" s="2"/>
      <c r="G1610" s="53"/>
    </row>
    <row r="1611" spans="1:7" ht="12.75">
      <c r="A1611" s="3"/>
      <c r="D1611" s="2"/>
      <c r="E1611" s="2"/>
      <c r="F1611" s="2"/>
      <c r="G1611" s="53"/>
    </row>
    <row r="1612" spans="1:7" ht="12.75">
      <c r="A1612" s="3"/>
      <c r="D1612" s="2"/>
      <c r="E1612" s="2"/>
      <c r="F1612" s="2"/>
      <c r="G1612" s="53"/>
    </row>
    <row r="1613" spans="1:7" ht="12.75">
      <c r="A1613" s="3"/>
      <c r="D1613" s="2"/>
      <c r="E1613" s="2"/>
      <c r="F1613" s="2"/>
      <c r="G1613" s="53"/>
    </row>
    <row r="1614" spans="1:7" ht="12.75">
      <c r="A1614" s="3"/>
      <c r="D1614" s="2"/>
      <c r="E1614" s="2"/>
      <c r="F1614" s="2"/>
      <c r="G1614" s="53"/>
    </row>
    <row r="1615" spans="1:7" ht="12.75">
      <c r="A1615" s="3"/>
      <c r="D1615" s="2"/>
      <c r="E1615" s="2"/>
      <c r="F1615" s="2"/>
      <c r="G1615" s="53"/>
    </row>
    <row r="1616" spans="1:7" ht="12.75">
      <c r="A1616" s="3"/>
      <c r="D1616" s="2"/>
      <c r="E1616" s="2"/>
      <c r="F1616" s="2"/>
      <c r="G1616" s="53"/>
    </row>
    <row r="1617" spans="1:7" ht="12.75">
      <c r="A1617" s="3"/>
      <c r="D1617" s="2"/>
      <c r="E1617" s="2"/>
      <c r="F1617" s="2"/>
      <c r="G1617" s="53"/>
    </row>
    <row r="1618" spans="1:7" ht="12.75">
      <c r="A1618" s="3"/>
      <c r="D1618" s="2"/>
      <c r="E1618" s="2"/>
      <c r="F1618" s="2"/>
      <c r="G1618" s="53"/>
    </row>
    <row r="1619" spans="1:7" ht="12.75">
      <c r="A1619" s="3"/>
      <c r="D1619" s="2"/>
      <c r="E1619" s="2"/>
      <c r="F1619" s="2"/>
      <c r="G1619" s="53"/>
    </row>
    <row r="1620" spans="1:7" ht="12.75">
      <c r="A1620" s="3"/>
      <c r="D1620" s="2"/>
      <c r="E1620" s="2"/>
      <c r="F1620" s="2"/>
      <c r="G1620" s="53"/>
    </row>
    <row r="1621" spans="1:7" ht="12.75">
      <c r="A1621" s="3"/>
      <c r="D1621" s="2"/>
      <c r="E1621" s="2"/>
      <c r="F1621" s="2"/>
      <c r="G1621" s="53"/>
    </row>
    <row r="1622" spans="1:7" ht="12.75">
      <c r="A1622" s="3"/>
      <c r="D1622" s="2"/>
      <c r="E1622" s="2"/>
      <c r="F1622" s="2"/>
      <c r="G1622" s="53"/>
    </row>
    <row r="1623" spans="1:7" ht="12.75">
      <c r="A1623" s="3"/>
      <c r="D1623" s="2"/>
      <c r="E1623" s="2"/>
      <c r="F1623" s="2"/>
      <c r="G1623" s="53"/>
    </row>
    <row r="1624" spans="1:7" ht="12.75">
      <c r="A1624" s="3"/>
      <c r="D1624" s="2"/>
      <c r="E1624" s="2"/>
      <c r="F1624" s="2"/>
      <c r="G1624" s="53"/>
    </row>
    <row r="1625" spans="1:7" ht="12.75">
      <c r="A1625" s="3"/>
      <c r="D1625" s="2"/>
      <c r="E1625" s="2"/>
      <c r="F1625" s="2"/>
      <c r="G1625" s="53"/>
    </row>
    <row r="1626" spans="1:7" ht="12.75">
      <c r="A1626" s="3"/>
      <c r="D1626" s="2"/>
      <c r="E1626" s="2"/>
      <c r="F1626" s="2"/>
      <c r="G1626" s="53"/>
    </row>
    <row r="1627" spans="1:7" ht="12.75">
      <c r="A1627" s="3"/>
      <c r="D1627" s="2"/>
      <c r="E1627" s="2"/>
      <c r="F1627" s="2"/>
      <c r="G1627" s="53"/>
    </row>
    <row r="1628" spans="1:7" ht="12.75">
      <c r="A1628" s="3"/>
      <c r="D1628" s="2"/>
      <c r="E1628" s="2"/>
      <c r="F1628" s="2"/>
      <c r="G1628" s="53"/>
    </row>
    <row r="1629" spans="1:7" ht="12.75">
      <c r="A1629" s="3"/>
      <c r="D1629" s="2"/>
      <c r="E1629" s="2"/>
      <c r="F1629" s="2"/>
      <c r="G1629" s="53"/>
    </row>
    <row r="1630" spans="1:7" ht="12.75">
      <c r="A1630" s="3"/>
      <c r="D1630" s="2"/>
      <c r="E1630" s="2"/>
      <c r="F1630" s="2"/>
      <c r="G1630" s="53"/>
    </row>
    <row r="1631" spans="1:7" ht="12.75">
      <c r="A1631" s="3"/>
      <c r="D1631" s="2"/>
      <c r="E1631" s="2"/>
      <c r="F1631" s="2"/>
      <c r="G1631" s="53"/>
    </row>
    <row r="1632" spans="1:7" ht="12.75">
      <c r="A1632" s="3"/>
      <c r="D1632" s="2"/>
      <c r="E1632" s="2"/>
      <c r="F1632" s="2"/>
      <c r="G1632" s="53"/>
    </row>
    <row r="1633" spans="1:7" ht="12.75">
      <c r="A1633" s="3"/>
      <c r="D1633" s="2"/>
      <c r="E1633" s="2"/>
      <c r="F1633" s="2"/>
      <c r="G1633" s="53"/>
    </row>
    <row r="1634" spans="1:7" ht="12.75">
      <c r="A1634" s="3"/>
      <c r="D1634" s="2"/>
      <c r="E1634" s="2"/>
      <c r="F1634" s="2"/>
      <c r="G1634" s="53"/>
    </row>
    <row r="1635" spans="1:7" ht="12.75">
      <c r="A1635" s="3"/>
      <c r="D1635" s="2"/>
      <c r="E1635" s="2"/>
      <c r="F1635" s="2"/>
      <c r="G1635" s="53"/>
    </row>
    <row r="1636" spans="1:7" ht="12.75">
      <c r="A1636" s="3"/>
      <c r="D1636" s="2"/>
      <c r="E1636" s="2"/>
      <c r="F1636" s="2"/>
      <c r="G1636" s="53"/>
    </row>
    <row r="1637" spans="1:7" ht="12.75">
      <c r="A1637" s="3"/>
      <c r="D1637" s="2"/>
      <c r="E1637" s="2"/>
      <c r="F1637" s="2"/>
      <c r="G1637" s="53"/>
    </row>
    <row r="1638" spans="1:7" ht="12.75">
      <c r="A1638" s="3"/>
      <c r="D1638" s="2"/>
      <c r="E1638" s="2"/>
      <c r="F1638" s="2"/>
      <c r="G1638" s="53"/>
    </row>
    <row r="1639" spans="1:7" ht="12.75">
      <c r="A1639" s="3"/>
      <c r="D1639" s="2"/>
      <c r="E1639" s="2"/>
      <c r="F1639" s="2"/>
      <c r="G1639" s="53"/>
    </row>
    <row r="1640" spans="1:7" ht="12.75">
      <c r="A1640" s="3"/>
      <c r="D1640" s="2"/>
      <c r="E1640" s="2"/>
      <c r="F1640" s="2"/>
      <c r="G1640" s="53"/>
    </row>
    <row r="1641" spans="1:7" ht="12.75">
      <c r="A1641" s="3"/>
      <c r="D1641" s="2"/>
      <c r="E1641" s="2"/>
      <c r="F1641" s="2"/>
      <c r="G1641" s="53"/>
    </row>
    <row r="1642" spans="1:7" ht="12.75">
      <c r="A1642" s="3"/>
      <c r="D1642" s="2"/>
      <c r="E1642" s="2"/>
      <c r="F1642" s="2"/>
      <c r="G1642" s="53"/>
    </row>
    <row r="1643" spans="1:7" ht="12.75">
      <c r="A1643" s="3"/>
      <c r="D1643" s="2"/>
      <c r="E1643" s="2"/>
      <c r="F1643" s="2"/>
      <c r="G1643" s="53"/>
    </row>
    <row r="1644" spans="1:7" ht="12.75">
      <c r="A1644" s="3"/>
      <c r="D1644" s="2"/>
      <c r="E1644" s="2"/>
      <c r="F1644" s="2"/>
      <c r="G1644" s="53"/>
    </row>
    <row r="1645" spans="1:7" ht="12.75">
      <c r="A1645" s="3"/>
      <c r="D1645" s="2"/>
      <c r="E1645" s="2"/>
      <c r="F1645" s="2"/>
      <c r="G1645" s="53"/>
    </row>
    <row r="1646" spans="1:7" ht="12.75">
      <c r="A1646" s="3"/>
      <c r="D1646" s="2"/>
      <c r="E1646" s="2"/>
      <c r="F1646" s="2"/>
      <c r="G1646" s="53"/>
    </row>
    <row r="1647" spans="1:7" ht="12.75">
      <c r="A1647" s="3"/>
      <c r="D1647" s="2"/>
      <c r="E1647" s="2"/>
      <c r="F1647" s="2"/>
      <c r="G1647" s="53"/>
    </row>
    <row r="1648" spans="1:7" ht="12.75">
      <c r="A1648" s="3"/>
      <c r="D1648" s="2"/>
      <c r="E1648" s="2"/>
      <c r="F1648" s="2"/>
      <c r="G1648" s="53"/>
    </row>
    <row r="1649" spans="1:7" ht="12.75">
      <c r="A1649" s="3"/>
      <c r="D1649" s="2"/>
      <c r="E1649" s="2"/>
      <c r="F1649" s="2"/>
      <c r="G1649" s="53"/>
    </row>
    <row r="1650" spans="1:7" ht="12.75">
      <c r="A1650" s="3"/>
      <c r="D1650" s="2"/>
      <c r="E1650" s="2"/>
      <c r="F1650" s="2"/>
      <c r="G1650" s="53"/>
    </row>
    <row r="1651" spans="1:7" ht="12.75">
      <c r="A1651" s="3"/>
      <c r="D1651" s="2"/>
      <c r="E1651" s="2"/>
      <c r="F1651" s="2"/>
      <c r="G1651" s="53"/>
    </row>
    <row r="1652" spans="1:7" ht="12.75">
      <c r="A1652" s="3"/>
      <c r="D1652" s="2"/>
      <c r="E1652" s="2"/>
      <c r="F1652" s="2"/>
      <c r="G1652" s="53"/>
    </row>
    <row r="1653" spans="1:7" ht="12.75">
      <c r="A1653" s="3"/>
      <c r="D1653" s="2"/>
      <c r="E1653" s="2"/>
      <c r="F1653" s="2"/>
      <c r="G1653" s="53"/>
    </row>
    <row r="1654" spans="1:7" ht="12.75">
      <c r="A1654" s="3"/>
      <c r="D1654" s="2"/>
      <c r="E1654" s="2"/>
      <c r="F1654" s="2"/>
      <c r="G1654" s="53"/>
    </row>
    <row r="1655" spans="1:7" ht="12.75">
      <c r="A1655" s="3"/>
      <c r="D1655" s="2"/>
      <c r="E1655" s="2"/>
      <c r="F1655" s="2"/>
      <c r="G1655" s="53"/>
    </row>
    <row r="1656" spans="1:7" ht="12.75">
      <c r="A1656" s="3"/>
      <c r="D1656" s="2"/>
      <c r="E1656" s="2"/>
      <c r="F1656" s="2"/>
      <c r="G1656" s="53"/>
    </row>
    <row r="1657" spans="1:7" ht="12.75">
      <c r="A1657" s="3"/>
      <c r="D1657" s="2"/>
      <c r="E1657" s="2"/>
      <c r="F1657" s="2"/>
      <c r="G1657" s="53"/>
    </row>
    <row r="1658" spans="1:7" ht="12.75">
      <c r="A1658" s="3"/>
      <c r="D1658" s="2"/>
      <c r="E1658" s="2"/>
      <c r="F1658" s="2"/>
      <c r="G1658" s="53"/>
    </row>
    <row r="1659" spans="1:7" ht="12.75">
      <c r="A1659" s="3"/>
      <c r="D1659" s="2"/>
      <c r="E1659" s="2"/>
      <c r="F1659" s="2"/>
      <c r="G1659" s="53"/>
    </row>
    <row r="1660" spans="1:7" ht="12.75">
      <c r="A1660" s="3"/>
      <c r="D1660" s="2"/>
      <c r="E1660" s="2"/>
      <c r="F1660" s="2"/>
      <c r="G1660" s="53"/>
    </row>
    <row r="1661" spans="1:7" ht="12.75">
      <c r="A1661" s="3"/>
      <c r="D1661" s="2"/>
      <c r="E1661" s="2"/>
      <c r="F1661" s="2"/>
      <c r="G1661" s="53"/>
    </row>
    <row r="1662" spans="1:7" ht="12.75">
      <c r="A1662" s="3"/>
      <c r="D1662" s="2"/>
      <c r="E1662" s="2"/>
      <c r="F1662" s="2"/>
      <c r="G1662" s="53"/>
    </row>
    <row r="1663" spans="1:7" ht="12.75">
      <c r="A1663" s="3"/>
      <c r="D1663" s="2"/>
      <c r="E1663" s="2"/>
      <c r="F1663" s="2"/>
      <c r="G1663" s="53"/>
    </row>
    <row r="1664" spans="1:7" ht="12.75">
      <c r="A1664" s="3"/>
      <c r="D1664" s="2"/>
      <c r="E1664" s="2"/>
      <c r="F1664" s="2"/>
      <c r="G1664" s="53"/>
    </row>
    <row r="1665" spans="1:7" ht="12.75">
      <c r="A1665" s="3"/>
      <c r="D1665" s="2"/>
      <c r="E1665" s="2"/>
      <c r="F1665" s="2"/>
      <c r="G1665" s="53"/>
    </row>
    <row r="1666" spans="1:7" ht="12.75">
      <c r="A1666" s="3"/>
      <c r="D1666" s="2"/>
      <c r="E1666" s="2"/>
      <c r="F1666" s="2"/>
      <c r="G1666" s="53"/>
    </row>
    <row r="1667" spans="1:7" ht="12.75">
      <c r="A1667" s="3"/>
      <c r="D1667" s="2"/>
      <c r="E1667" s="2"/>
      <c r="F1667" s="2"/>
      <c r="G1667" s="53"/>
    </row>
    <row r="1668" spans="1:7" ht="12.75">
      <c r="A1668" s="3"/>
      <c r="D1668" s="2"/>
      <c r="E1668" s="2"/>
      <c r="F1668" s="2"/>
      <c r="G1668" s="53"/>
    </row>
    <row r="1669" spans="1:7" ht="12.75">
      <c r="A1669" s="3"/>
      <c r="D1669" s="2"/>
      <c r="E1669" s="2"/>
      <c r="F1669" s="2"/>
      <c r="G1669" s="53"/>
    </row>
    <row r="1670" spans="1:7" ht="12.75">
      <c r="A1670" s="3"/>
      <c r="D1670" s="2"/>
      <c r="E1670" s="2"/>
      <c r="F1670" s="2"/>
      <c r="G1670" s="53"/>
    </row>
    <row r="1671" spans="1:7" ht="12.75">
      <c r="A1671" s="3"/>
      <c r="D1671" s="2"/>
      <c r="E1671" s="2"/>
      <c r="F1671" s="2"/>
      <c r="G1671" s="53"/>
    </row>
    <row r="1672" spans="1:7" ht="12.75">
      <c r="A1672" s="3"/>
      <c r="D1672" s="2"/>
      <c r="E1672" s="2"/>
      <c r="F1672" s="2"/>
      <c r="G1672" s="53"/>
    </row>
    <row r="1673" spans="1:7" ht="12.75">
      <c r="A1673" s="3"/>
      <c r="D1673" s="2"/>
      <c r="E1673" s="2"/>
      <c r="F1673" s="2"/>
      <c r="G1673" s="53"/>
    </row>
    <row r="1674" spans="1:7" ht="12.75">
      <c r="A1674" s="3"/>
      <c r="D1674" s="2"/>
      <c r="E1674" s="2"/>
      <c r="F1674" s="2"/>
      <c r="G1674" s="53"/>
    </row>
    <row r="1675" spans="1:7" ht="12.75">
      <c r="A1675" s="3"/>
      <c r="D1675" s="2"/>
      <c r="E1675" s="2"/>
      <c r="F1675" s="2"/>
      <c r="G1675" s="53"/>
    </row>
    <row r="1676" spans="1:7" ht="12.75">
      <c r="A1676" s="3"/>
      <c r="D1676" s="2"/>
      <c r="E1676" s="2"/>
      <c r="F1676" s="2"/>
      <c r="G1676" s="53"/>
    </row>
    <row r="1677" spans="1:7" ht="12.75">
      <c r="A1677" s="3"/>
      <c r="D1677" s="2"/>
      <c r="E1677" s="2"/>
      <c r="F1677" s="2"/>
      <c r="G1677" s="53"/>
    </row>
    <row r="1678" spans="1:7" ht="12.75">
      <c r="A1678" s="3"/>
      <c r="D1678" s="2"/>
      <c r="E1678" s="2"/>
      <c r="F1678" s="2"/>
      <c r="G1678" s="53"/>
    </row>
    <row r="1679" spans="1:7" ht="12.75">
      <c r="A1679" s="3"/>
      <c r="D1679" s="2"/>
      <c r="E1679" s="2"/>
      <c r="F1679" s="2"/>
      <c r="G1679" s="53"/>
    </row>
    <row r="1680" spans="1:7" ht="12.75">
      <c r="A1680" s="3"/>
      <c r="D1680" s="2"/>
      <c r="E1680" s="2"/>
      <c r="F1680" s="2"/>
      <c r="G1680" s="53"/>
    </row>
    <row r="1681" spans="1:7" ht="12.75">
      <c r="A1681" s="3"/>
      <c r="D1681" s="2"/>
      <c r="E1681" s="2"/>
      <c r="F1681" s="2"/>
      <c r="G1681" s="53"/>
    </row>
    <row r="1682" spans="1:7" ht="12.75">
      <c r="A1682" s="3"/>
      <c r="D1682" s="2"/>
      <c r="E1682" s="2"/>
      <c r="F1682" s="2"/>
      <c r="G1682" s="53"/>
    </row>
    <row r="1683" spans="1:7" ht="12.75">
      <c r="A1683" s="3"/>
      <c r="D1683" s="2"/>
      <c r="E1683" s="2"/>
      <c r="F1683" s="2"/>
      <c r="G1683" s="53"/>
    </row>
    <row r="1684" spans="1:7" ht="12.75">
      <c r="A1684" s="3"/>
      <c r="D1684" s="2"/>
      <c r="E1684" s="2"/>
      <c r="F1684" s="2"/>
      <c r="G1684" s="53"/>
    </row>
    <row r="1685" spans="1:7" ht="12.75">
      <c r="A1685" s="3"/>
      <c r="D1685" s="2"/>
      <c r="E1685" s="2"/>
      <c r="F1685" s="2"/>
      <c r="G1685" s="53"/>
    </row>
    <row r="1686" spans="1:7" ht="12.75">
      <c r="A1686" s="3"/>
      <c r="D1686" s="2"/>
      <c r="E1686" s="2"/>
      <c r="F1686" s="2"/>
      <c r="G1686" s="53"/>
    </row>
    <row r="1687" spans="1:7" ht="12.75">
      <c r="A1687" s="3"/>
      <c r="D1687" s="2"/>
      <c r="E1687" s="2"/>
      <c r="F1687" s="2"/>
      <c r="G1687" s="53"/>
    </row>
    <row r="1688" spans="1:7" ht="12.75">
      <c r="A1688" s="3"/>
      <c r="D1688" s="2"/>
      <c r="E1688" s="2"/>
      <c r="F1688" s="2"/>
      <c r="G1688" s="53"/>
    </row>
    <row r="1689" spans="1:7" ht="12.75">
      <c r="A1689" s="3"/>
      <c r="D1689" s="2"/>
      <c r="E1689" s="2"/>
      <c r="F1689" s="2"/>
      <c r="G1689" s="53"/>
    </row>
    <row r="1690" spans="1:7" ht="12.75">
      <c r="A1690" s="3"/>
      <c r="D1690" s="2"/>
      <c r="E1690" s="2"/>
      <c r="F1690" s="2"/>
      <c r="G1690" s="53"/>
    </row>
    <row r="1691" spans="1:7" ht="12.75">
      <c r="A1691" s="3"/>
      <c r="D1691" s="2"/>
      <c r="E1691" s="2"/>
      <c r="F1691" s="2"/>
      <c r="G1691" s="53"/>
    </row>
    <row r="1692" spans="1:7" ht="12.75">
      <c r="A1692" s="3"/>
      <c r="D1692" s="2"/>
      <c r="E1692" s="2"/>
      <c r="F1692" s="2"/>
      <c r="G1692" s="53"/>
    </row>
    <row r="1693" spans="1:7" ht="12.75">
      <c r="A1693" s="3"/>
      <c r="D1693" s="2"/>
      <c r="E1693" s="2"/>
      <c r="F1693" s="2"/>
      <c r="G1693" s="53"/>
    </row>
    <row r="1694" spans="1:7" ht="12.75">
      <c r="A1694" s="3"/>
      <c r="D1694" s="2"/>
      <c r="E1694" s="2"/>
      <c r="F1694" s="2"/>
      <c r="G1694" s="53"/>
    </row>
    <row r="1695" spans="1:7" ht="12.75">
      <c r="A1695" s="3"/>
      <c r="D1695" s="2"/>
      <c r="E1695" s="2"/>
      <c r="F1695" s="2"/>
      <c r="G1695" s="53"/>
    </row>
    <row r="1696" spans="1:7" ht="12.75">
      <c r="A1696" s="3"/>
      <c r="D1696" s="2"/>
      <c r="E1696" s="2"/>
      <c r="F1696" s="2"/>
      <c r="G1696" s="53"/>
    </row>
    <row r="1697" spans="1:7" ht="12.75">
      <c r="A1697" s="3"/>
      <c r="D1697" s="2"/>
      <c r="E1697" s="2"/>
      <c r="F1697" s="2"/>
      <c r="G1697" s="53"/>
    </row>
    <row r="1698" spans="1:7" ht="12.75">
      <c r="A1698" s="3"/>
      <c r="D1698" s="2"/>
      <c r="E1698" s="2"/>
      <c r="F1698" s="2"/>
      <c r="G1698" s="53"/>
    </row>
  </sheetData>
  <sheetProtection/>
  <mergeCells count="16">
    <mergeCell ref="A38:H38"/>
    <mergeCell ref="G39:G40"/>
    <mergeCell ref="H39:H40"/>
    <mergeCell ref="A39:A40"/>
    <mergeCell ref="B39:B40"/>
    <mergeCell ref="D39:D40"/>
    <mergeCell ref="F39:F40"/>
    <mergeCell ref="E39:E40"/>
    <mergeCell ref="A1:H1"/>
    <mergeCell ref="A2:A3"/>
    <mergeCell ref="B2:B3"/>
    <mergeCell ref="D2:D3"/>
    <mergeCell ref="F2:F3"/>
    <mergeCell ref="H2:H3"/>
    <mergeCell ref="E2:E3"/>
    <mergeCell ref="G2:G3"/>
  </mergeCells>
  <printOptions/>
  <pageMargins left="0.7874015748031497" right="0.3937007874015748" top="0.5905511811023623" bottom="0.5905511811023623" header="0" footer="0"/>
  <pageSetup fitToHeight="6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2013-12-13T10:31:59Z</cp:lastPrinted>
  <dcterms:created xsi:type="dcterms:W3CDTF">1996-10-08T23:32:33Z</dcterms:created>
  <dcterms:modified xsi:type="dcterms:W3CDTF">2013-12-13T10:54:29Z</dcterms:modified>
  <cp:category/>
  <cp:version/>
  <cp:contentType/>
  <cp:contentStatus/>
</cp:coreProperties>
</file>