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10680" activeTab="2"/>
  </bookViews>
  <sheets>
    <sheet name="Т3" sheetId="3" r:id="rId1"/>
    <sheet name="Т2" sheetId="6" r:id="rId2"/>
    <sheet name="Т1" sheetId="5" r:id="rId3"/>
  </sheets>
  <calcPr calcId="124519"/>
</workbook>
</file>

<file path=xl/calcChain.xml><?xml version="1.0" encoding="utf-8"?>
<calcChain xmlns="http://schemas.openxmlformats.org/spreadsheetml/2006/main">
  <c r="X49" i="6"/>
  <c r="W49"/>
  <c r="U49"/>
  <c r="T49"/>
  <c r="S49"/>
  <c r="Y49" s="1"/>
  <c r="R49"/>
  <c r="O49"/>
  <c r="L49"/>
  <c r="K49"/>
  <c r="H49"/>
  <c r="X48"/>
  <c r="W48"/>
  <c r="U48"/>
  <c r="T48"/>
  <c r="S48"/>
  <c r="Y48" s="1"/>
  <c r="R48"/>
  <c r="O48"/>
  <c r="L48"/>
  <c r="K48"/>
  <c r="H48"/>
  <c r="X47"/>
  <c r="W47"/>
  <c r="U47"/>
  <c r="T47"/>
  <c r="S47"/>
  <c r="Y47" s="1"/>
  <c r="R47"/>
  <c r="O47"/>
  <c r="L47"/>
  <c r="K47"/>
  <c r="H47"/>
  <c r="N46"/>
  <c r="X46" s="1"/>
  <c r="M46"/>
  <c r="W46" s="1"/>
  <c r="G46"/>
  <c r="L46" s="1"/>
  <c r="F46"/>
  <c r="E46"/>
  <c r="D46"/>
  <c r="C46"/>
  <c r="K46" s="1"/>
  <c r="X45"/>
  <c r="W45"/>
  <c r="U45"/>
  <c r="T45"/>
  <c r="S45"/>
  <c r="Y45" s="1"/>
  <c r="R45"/>
  <c r="O45"/>
  <c r="L45"/>
  <c r="K45"/>
  <c r="H45"/>
  <c r="X44"/>
  <c r="W44"/>
  <c r="U44"/>
  <c r="T44"/>
  <c r="S44"/>
  <c r="Y44" s="1"/>
  <c r="R44"/>
  <c r="O44"/>
  <c r="L44"/>
  <c r="K44"/>
  <c r="H44"/>
  <c r="N43"/>
  <c r="X43" s="1"/>
  <c r="M43"/>
  <c r="W43" s="1"/>
  <c r="G43"/>
  <c r="L43" s="1"/>
  <c r="F43"/>
  <c r="E43"/>
  <c r="D43"/>
  <c r="C43"/>
  <c r="K43" s="1"/>
  <c r="X42"/>
  <c r="W42"/>
  <c r="U42"/>
  <c r="T42"/>
  <c r="S42"/>
  <c r="Y42" s="1"/>
  <c r="R42"/>
  <c r="O42"/>
  <c r="L42"/>
  <c r="K42"/>
  <c r="H42"/>
  <c r="X41"/>
  <c r="W41"/>
  <c r="U41"/>
  <c r="T41"/>
  <c r="S41"/>
  <c r="Y41" s="1"/>
  <c r="R41"/>
  <c r="O41"/>
  <c r="L41"/>
  <c r="K41"/>
  <c r="H41"/>
  <c r="X40"/>
  <c r="W40"/>
  <c r="U40"/>
  <c r="T40"/>
  <c r="S40"/>
  <c r="Y40" s="1"/>
  <c r="R40"/>
  <c r="O40"/>
  <c r="L40"/>
  <c r="K40"/>
  <c r="H40"/>
  <c r="N39"/>
  <c r="X39" s="1"/>
  <c r="M39"/>
  <c r="W39" s="1"/>
  <c r="G39"/>
  <c r="L39" s="1"/>
  <c r="F39"/>
  <c r="E39"/>
  <c r="D39"/>
  <c r="C39"/>
  <c r="K39" s="1"/>
  <c r="X38"/>
  <c r="W38"/>
  <c r="U38"/>
  <c r="T38"/>
  <c r="S38"/>
  <c r="Y38" s="1"/>
  <c r="R38"/>
  <c r="O38"/>
  <c r="L38"/>
  <c r="K38"/>
  <c r="H38"/>
  <c r="X37"/>
  <c r="W37"/>
  <c r="U37"/>
  <c r="T37"/>
  <c r="S37"/>
  <c r="Y37" s="1"/>
  <c r="R37"/>
  <c r="O37"/>
  <c r="L37"/>
  <c r="K37"/>
  <c r="H37"/>
  <c r="N36"/>
  <c r="X36" s="1"/>
  <c r="M36"/>
  <c r="W36" s="1"/>
  <c r="G36"/>
  <c r="L36" s="1"/>
  <c r="F36"/>
  <c r="E36"/>
  <c r="D36"/>
  <c r="C36"/>
  <c r="K36" s="1"/>
  <c r="X35"/>
  <c r="W35"/>
  <c r="U35"/>
  <c r="T35"/>
  <c r="S35"/>
  <c r="Y35" s="1"/>
  <c r="R35"/>
  <c r="O35"/>
  <c r="L35"/>
  <c r="K35"/>
  <c r="H35"/>
  <c r="X34"/>
  <c r="W34"/>
  <c r="U34"/>
  <c r="T34"/>
  <c r="S34"/>
  <c r="Y34" s="1"/>
  <c r="R34"/>
  <c r="O34"/>
  <c r="L34"/>
  <c r="K34"/>
  <c r="H34"/>
  <c r="X33"/>
  <c r="W33"/>
  <c r="U33"/>
  <c r="T33"/>
  <c r="S33"/>
  <c r="Y33" s="1"/>
  <c r="R33"/>
  <c r="O33"/>
  <c r="L33"/>
  <c r="K33"/>
  <c r="H33"/>
  <c r="X32"/>
  <c r="W32"/>
  <c r="U32"/>
  <c r="T32"/>
  <c r="S32"/>
  <c r="Y32" s="1"/>
  <c r="R32"/>
  <c r="O32"/>
  <c r="L32"/>
  <c r="K32"/>
  <c r="H32"/>
  <c r="X31"/>
  <c r="W31"/>
  <c r="U31"/>
  <c r="T31"/>
  <c r="S31"/>
  <c r="Y31" s="1"/>
  <c r="R31"/>
  <c r="O31"/>
  <c r="L31"/>
  <c r="K31"/>
  <c r="H31"/>
  <c r="X30"/>
  <c r="W30"/>
  <c r="U30"/>
  <c r="T30"/>
  <c r="S30"/>
  <c r="Y30" s="1"/>
  <c r="R30"/>
  <c r="O30"/>
  <c r="L30"/>
  <c r="K30"/>
  <c r="H30"/>
  <c r="N29"/>
  <c r="X29" s="1"/>
  <c r="M29"/>
  <c r="W29" s="1"/>
  <c r="G29"/>
  <c r="L29" s="1"/>
  <c r="F29"/>
  <c r="E29"/>
  <c r="D29"/>
  <c r="C29"/>
  <c r="K29" s="1"/>
  <c r="X28"/>
  <c r="W28"/>
  <c r="U28"/>
  <c r="T28"/>
  <c r="S28"/>
  <c r="Y28" s="1"/>
  <c r="R28"/>
  <c r="O28"/>
  <c r="L28"/>
  <c r="K28"/>
  <c r="H28"/>
  <c r="X27"/>
  <c r="W27"/>
  <c r="U27"/>
  <c r="T27"/>
  <c r="S27"/>
  <c r="Y27" s="1"/>
  <c r="R27"/>
  <c r="O27"/>
  <c r="L27"/>
  <c r="K27"/>
  <c r="H27"/>
  <c r="X26"/>
  <c r="W26"/>
  <c r="U26"/>
  <c r="T26"/>
  <c r="S26"/>
  <c r="Y26" s="1"/>
  <c r="R26"/>
  <c r="O26"/>
  <c r="L26"/>
  <c r="K26"/>
  <c r="H26"/>
  <c r="N25"/>
  <c r="X25" s="1"/>
  <c r="M25"/>
  <c r="W25" s="1"/>
  <c r="G25"/>
  <c r="L25" s="1"/>
  <c r="F25"/>
  <c r="E25"/>
  <c r="D25"/>
  <c r="C25"/>
  <c r="K25" s="1"/>
  <c r="X24"/>
  <c r="W24"/>
  <c r="U24"/>
  <c r="T24"/>
  <c r="S24"/>
  <c r="Y24" s="1"/>
  <c r="R24"/>
  <c r="O24"/>
  <c r="L24"/>
  <c r="K24"/>
  <c r="H24"/>
  <c r="X23"/>
  <c r="W23"/>
  <c r="U23"/>
  <c r="T23"/>
  <c r="S23"/>
  <c r="Y23" s="1"/>
  <c r="R23"/>
  <c r="O23"/>
  <c r="L23"/>
  <c r="K23"/>
  <c r="H23"/>
  <c r="X22"/>
  <c r="W22"/>
  <c r="U22"/>
  <c r="T22"/>
  <c r="S22"/>
  <c r="Y22" s="1"/>
  <c r="R22"/>
  <c r="O22"/>
  <c r="L22"/>
  <c r="K22"/>
  <c r="H22"/>
  <c r="X21"/>
  <c r="W21"/>
  <c r="U21"/>
  <c r="T21"/>
  <c r="S21"/>
  <c r="Y21" s="1"/>
  <c r="R21"/>
  <c r="O21"/>
  <c r="L21"/>
  <c r="K21"/>
  <c r="H21"/>
  <c r="N20"/>
  <c r="X20" s="1"/>
  <c r="M20"/>
  <c r="W20" s="1"/>
  <c r="G20"/>
  <c r="L20" s="1"/>
  <c r="F20"/>
  <c r="E20"/>
  <c r="D20"/>
  <c r="C20"/>
  <c r="K20" s="1"/>
  <c r="X19"/>
  <c r="W19"/>
  <c r="U19"/>
  <c r="T19"/>
  <c r="S19"/>
  <c r="Y19" s="1"/>
  <c r="R19"/>
  <c r="O19"/>
  <c r="L19"/>
  <c r="K19"/>
  <c r="H19"/>
  <c r="X18"/>
  <c r="W18"/>
  <c r="U18"/>
  <c r="T18"/>
  <c r="S18"/>
  <c r="Y18" s="1"/>
  <c r="R18"/>
  <c r="O18"/>
  <c r="L18"/>
  <c r="K18"/>
  <c r="H18"/>
  <c r="X17"/>
  <c r="W17"/>
  <c r="U17"/>
  <c r="T17"/>
  <c r="S17"/>
  <c r="Y17" s="1"/>
  <c r="R17"/>
  <c r="O17"/>
  <c r="L17"/>
  <c r="K17"/>
  <c r="H17"/>
  <c r="N16"/>
  <c r="N50" s="1"/>
  <c r="M16"/>
  <c r="M50" s="1"/>
  <c r="G16"/>
  <c r="G50" s="1"/>
  <c r="F16"/>
  <c r="F50" s="1"/>
  <c r="F51" s="1"/>
  <c r="E16"/>
  <c r="E50" s="1"/>
  <c r="E51" s="1"/>
  <c r="D16"/>
  <c r="D50" s="1"/>
  <c r="D51" s="1"/>
  <c r="C16"/>
  <c r="C50" s="1"/>
  <c r="X15"/>
  <c r="W15"/>
  <c r="U15"/>
  <c r="T15"/>
  <c r="S15"/>
  <c r="Y15" s="1"/>
  <c r="R15"/>
  <c r="O15"/>
  <c r="L15"/>
  <c r="K15"/>
  <c r="H15"/>
  <c r="X14"/>
  <c r="W14"/>
  <c r="U14"/>
  <c r="T14"/>
  <c r="S14"/>
  <c r="Y14" s="1"/>
  <c r="R14"/>
  <c r="O14"/>
  <c r="L14"/>
  <c r="K14"/>
  <c r="H14"/>
  <c r="X13"/>
  <c r="W13"/>
  <c r="U13"/>
  <c r="T13"/>
  <c r="S13"/>
  <c r="Y13" s="1"/>
  <c r="R13"/>
  <c r="O13"/>
  <c r="L13"/>
  <c r="K13"/>
  <c r="H13"/>
  <c r="X12"/>
  <c r="W12"/>
  <c r="U12"/>
  <c r="T12"/>
  <c r="S12"/>
  <c r="Y12" s="1"/>
  <c r="R12"/>
  <c r="O12"/>
  <c r="L12"/>
  <c r="K12"/>
  <c r="H12"/>
  <c r="X11"/>
  <c r="W11"/>
  <c r="U11"/>
  <c r="T11"/>
  <c r="S11"/>
  <c r="Y11" s="1"/>
  <c r="R11"/>
  <c r="O11"/>
  <c r="L11"/>
  <c r="K11"/>
  <c r="H11"/>
  <c r="X10"/>
  <c r="W10"/>
  <c r="U10"/>
  <c r="T10"/>
  <c r="S10"/>
  <c r="Y10" s="1"/>
  <c r="R10"/>
  <c r="O10"/>
  <c r="L10"/>
  <c r="K10"/>
  <c r="H10"/>
  <c r="X9"/>
  <c r="W9"/>
  <c r="U9"/>
  <c r="T9"/>
  <c r="S9"/>
  <c r="Y9" s="1"/>
  <c r="R9"/>
  <c r="O9"/>
  <c r="L9"/>
  <c r="K9"/>
  <c r="H9"/>
  <c r="X8"/>
  <c r="W8"/>
  <c r="U8"/>
  <c r="T8"/>
  <c r="S8"/>
  <c r="Y8" s="1"/>
  <c r="R8"/>
  <c r="O8"/>
  <c r="L8"/>
  <c r="K8"/>
  <c r="H8"/>
  <c r="D50" i="3"/>
  <c r="E50"/>
  <c r="F50"/>
  <c r="G50"/>
  <c r="D51"/>
  <c r="E51"/>
  <c r="F51"/>
  <c r="G51"/>
  <c r="C50"/>
  <c r="C51" s="1"/>
  <c r="R11"/>
  <c r="S11"/>
  <c r="T11"/>
  <c r="U11"/>
  <c r="Y11"/>
  <c r="X11"/>
  <c r="W11"/>
  <c r="V11"/>
  <c r="X20"/>
  <c r="W20"/>
  <c r="U20"/>
  <c r="T20"/>
  <c r="S20"/>
  <c r="Y20" s="1"/>
  <c r="S18"/>
  <c r="Y18" s="1"/>
  <c r="S19"/>
  <c r="Y19" s="1"/>
  <c r="R20"/>
  <c r="R18"/>
  <c r="O20"/>
  <c r="N20"/>
  <c r="M20"/>
  <c r="L20"/>
  <c r="K20"/>
  <c r="H20"/>
  <c r="D20"/>
  <c r="E20"/>
  <c r="F20"/>
  <c r="G20"/>
  <c r="C20"/>
  <c r="O11"/>
  <c r="O18"/>
  <c r="U18"/>
  <c r="X18"/>
  <c r="T18"/>
  <c r="W18"/>
  <c r="L18"/>
  <c r="K18"/>
  <c r="K17"/>
  <c r="H18"/>
  <c r="L11"/>
  <c r="K11"/>
  <c r="H11"/>
  <c r="O8"/>
  <c r="R8"/>
  <c r="S8"/>
  <c r="T8"/>
  <c r="U8"/>
  <c r="V8"/>
  <c r="W8"/>
  <c r="X8"/>
  <c r="Y8"/>
  <c r="H6" i="5"/>
  <c r="H7"/>
  <c r="H8"/>
  <c r="H9"/>
  <c r="H10"/>
  <c r="H11"/>
  <c r="H12"/>
  <c r="H13"/>
  <c r="H14"/>
  <c r="H15"/>
  <c r="H16"/>
  <c r="H5"/>
  <c r="G17"/>
  <c r="F17"/>
  <c r="E17"/>
  <c r="C17"/>
  <c r="B17"/>
  <c r="R9" i="3"/>
  <c r="R10"/>
  <c r="R12"/>
  <c r="R13"/>
  <c r="R14"/>
  <c r="R15"/>
  <c r="R17"/>
  <c r="R19"/>
  <c r="R21"/>
  <c r="R22"/>
  <c r="R23"/>
  <c r="R24"/>
  <c r="R26"/>
  <c r="R27"/>
  <c r="R28"/>
  <c r="R30"/>
  <c r="R31"/>
  <c r="R32"/>
  <c r="R33"/>
  <c r="R34"/>
  <c r="R35"/>
  <c r="R37"/>
  <c r="R38"/>
  <c r="R40"/>
  <c r="R41"/>
  <c r="R42"/>
  <c r="R44"/>
  <c r="R45"/>
  <c r="R47"/>
  <c r="R48"/>
  <c r="R49"/>
  <c r="K9"/>
  <c r="K10"/>
  <c r="K12"/>
  <c r="K13"/>
  <c r="K14"/>
  <c r="K15"/>
  <c r="K19"/>
  <c r="K21"/>
  <c r="K22"/>
  <c r="K23"/>
  <c r="K24"/>
  <c r="K26"/>
  <c r="K27"/>
  <c r="K28"/>
  <c r="K30"/>
  <c r="K31"/>
  <c r="K32"/>
  <c r="K33"/>
  <c r="K34"/>
  <c r="K35"/>
  <c r="K37"/>
  <c r="K38"/>
  <c r="K40"/>
  <c r="K41"/>
  <c r="K42"/>
  <c r="K44"/>
  <c r="K45"/>
  <c r="K47"/>
  <c r="K48"/>
  <c r="K49"/>
  <c r="K8"/>
  <c r="W49"/>
  <c r="T49"/>
  <c r="S49"/>
  <c r="Y49" s="1"/>
  <c r="O49"/>
  <c r="X49"/>
  <c r="W48"/>
  <c r="T48"/>
  <c r="S48"/>
  <c r="Y48" s="1"/>
  <c r="O48"/>
  <c r="X48"/>
  <c r="W47"/>
  <c r="T47"/>
  <c r="S47"/>
  <c r="Y47" s="1"/>
  <c r="O47"/>
  <c r="X47"/>
  <c r="N46"/>
  <c r="M46"/>
  <c r="R46" s="1"/>
  <c r="F46"/>
  <c r="E46"/>
  <c r="D46"/>
  <c r="C46"/>
  <c r="K46" s="1"/>
  <c r="W45"/>
  <c r="T45"/>
  <c r="S45"/>
  <c r="Y45" s="1"/>
  <c r="O45"/>
  <c r="X45"/>
  <c r="W44"/>
  <c r="T44"/>
  <c r="S44"/>
  <c r="Y44" s="1"/>
  <c r="O44"/>
  <c r="G46"/>
  <c r="N43"/>
  <c r="M43"/>
  <c r="R43" s="1"/>
  <c r="F43"/>
  <c r="E43"/>
  <c r="D43"/>
  <c r="C43"/>
  <c r="K43" s="1"/>
  <c r="W42"/>
  <c r="T42"/>
  <c r="S42"/>
  <c r="Y42" s="1"/>
  <c r="O42"/>
  <c r="X42"/>
  <c r="W41"/>
  <c r="T41"/>
  <c r="S41"/>
  <c r="Y41" s="1"/>
  <c r="O41"/>
  <c r="X41"/>
  <c r="W40"/>
  <c r="T40"/>
  <c r="S40"/>
  <c r="Y40" s="1"/>
  <c r="O40"/>
  <c r="G43"/>
  <c r="N39"/>
  <c r="M39"/>
  <c r="R39" s="1"/>
  <c r="F39"/>
  <c r="E39"/>
  <c r="D39"/>
  <c r="C39"/>
  <c r="K39" s="1"/>
  <c r="W38"/>
  <c r="T38"/>
  <c r="S38"/>
  <c r="Y38" s="1"/>
  <c r="O38"/>
  <c r="X38"/>
  <c r="W37"/>
  <c r="T37"/>
  <c r="S37"/>
  <c r="Y37" s="1"/>
  <c r="O37"/>
  <c r="G39"/>
  <c r="N36"/>
  <c r="M36"/>
  <c r="R36" s="1"/>
  <c r="F36"/>
  <c r="E36"/>
  <c r="D36"/>
  <c r="C36"/>
  <c r="K36" s="1"/>
  <c r="W35"/>
  <c r="T35"/>
  <c r="S35"/>
  <c r="Y35" s="1"/>
  <c r="O35"/>
  <c r="X35"/>
  <c r="W34"/>
  <c r="T34"/>
  <c r="S34"/>
  <c r="Y34" s="1"/>
  <c r="O34"/>
  <c r="X34"/>
  <c r="X33"/>
  <c r="W33"/>
  <c r="U33"/>
  <c r="T33"/>
  <c r="S33"/>
  <c r="Y33" s="1"/>
  <c r="O33"/>
  <c r="L33"/>
  <c r="H33"/>
  <c r="W32"/>
  <c r="T32"/>
  <c r="S32"/>
  <c r="Y32" s="1"/>
  <c r="O32"/>
  <c r="X32"/>
  <c r="W31"/>
  <c r="T31"/>
  <c r="S31"/>
  <c r="Y31" s="1"/>
  <c r="O31"/>
  <c r="G36"/>
  <c r="W30"/>
  <c r="T30"/>
  <c r="S30"/>
  <c r="O30"/>
  <c r="X30"/>
  <c r="N29"/>
  <c r="M29"/>
  <c r="R29" s="1"/>
  <c r="F29"/>
  <c r="E29"/>
  <c r="D29"/>
  <c r="C29"/>
  <c r="K29" s="1"/>
  <c r="W28"/>
  <c r="T28"/>
  <c r="S28"/>
  <c r="Y28" s="1"/>
  <c r="O28"/>
  <c r="X28"/>
  <c r="W27"/>
  <c r="T27"/>
  <c r="S27"/>
  <c r="Y27" s="1"/>
  <c r="O27"/>
  <c r="X27"/>
  <c r="W26"/>
  <c r="T26"/>
  <c r="S26"/>
  <c r="Y26" s="1"/>
  <c r="O26"/>
  <c r="G29"/>
  <c r="N25"/>
  <c r="N50" s="1"/>
  <c r="N51" s="1"/>
  <c r="M25"/>
  <c r="M50" s="1"/>
  <c r="M51" s="1"/>
  <c r="F25"/>
  <c r="E25"/>
  <c r="D25"/>
  <c r="C25"/>
  <c r="K25" s="1"/>
  <c r="W24"/>
  <c r="T24"/>
  <c r="S24"/>
  <c r="Y24" s="1"/>
  <c r="O24"/>
  <c r="X24"/>
  <c r="W23"/>
  <c r="T23"/>
  <c r="S23"/>
  <c r="Y23" s="1"/>
  <c r="O23"/>
  <c r="X23"/>
  <c r="X22"/>
  <c r="W22"/>
  <c r="U22"/>
  <c r="T22"/>
  <c r="S22"/>
  <c r="Y22" s="1"/>
  <c r="O22"/>
  <c r="L22"/>
  <c r="H22"/>
  <c r="W21"/>
  <c r="T21"/>
  <c r="S21"/>
  <c r="Y21" s="1"/>
  <c r="O21"/>
  <c r="G25"/>
  <c r="W19"/>
  <c r="T19"/>
  <c r="O19"/>
  <c r="X19"/>
  <c r="W17"/>
  <c r="T17"/>
  <c r="S17"/>
  <c r="Y17" s="1"/>
  <c r="O17"/>
  <c r="X17"/>
  <c r="N16"/>
  <c r="M16"/>
  <c r="F16"/>
  <c r="E16"/>
  <c r="D16"/>
  <c r="C16"/>
  <c r="K50" s="1"/>
  <c r="W15"/>
  <c r="T15"/>
  <c r="S15"/>
  <c r="Y15" s="1"/>
  <c r="O15"/>
  <c r="X15"/>
  <c r="W14"/>
  <c r="T14"/>
  <c r="S14"/>
  <c r="Y14" s="1"/>
  <c r="O14"/>
  <c r="X14"/>
  <c r="X13"/>
  <c r="W13"/>
  <c r="U13"/>
  <c r="T13"/>
  <c r="S13"/>
  <c r="Y13" s="1"/>
  <c r="O13"/>
  <c r="L13"/>
  <c r="H13"/>
  <c r="W12"/>
  <c r="T12"/>
  <c r="S12"/>
  <c r="O12"/>
  <c r="W10"/>
  <c r="T10"/>
  <c r="S10"/>
  <c r="Y10" s="1"/>
  <c r="O10"/>
  <c r="X10"/>
  <c r="W9"/>
  <c r="T9"/>
  <c r="S9"/>
  <c r="Y9" s="1"/>
  <c r="O9"/>
  <c r="G16"/>
  <c r="L8"/>
  <c r="H8"/>
  <c r="C51" i="6" l="1"/>
  <c r="K50"/>
  <c r="G51"/>
  <c r="L50"/>
  <c r="H50"/>
  <c r="M51"/>
  <c r="W50"/>
  <c r="R50"/>
  <c r="N51"/>
  <c r="X50"/>
  <c r="S50"/>
  <c r="V8"/>
  <c r="V9"/>
  <c r="V10"/>
  <c r="V11"/>
  <c r="V12"/>
  <c r="V13"/>
  <c r="V14"/>
  <c r="V15"/>
  <c r="H16"/>
  <c r="K16"/>
  <c r="L16"/>
  <c r="O16"/>
  <c r="R16"/>
  <c r="S16"/>
  <c r="T16"/>
  <c r="U16"/>
  <c r="W16"/>
  <c r="X16"/>
  <c r="V17"/>
  <c r="V18"/>
  <c r="V19"/>
  <c r="H20"/>
  <c r="O20"/>
  <c r="R20"/>
  <c r="S20"/>
  <c r="T20"/>
  <c r="U20"/>
  <c r="V21"/>
  <c r="V22"/>
  <c r="V23"/>
  <c r="V24"/>
  <c r="H25"/>
  <c r="O25"/>
  <c r="R25"/>
  <c r="S25"/>
  <c r="T25"/>
  <c r="U25"/>
  <c r="V26"/>
  <c r="V27"/>
  <c r="V28"/>
  <c r="H29"/>
  <c r="O29"/>
  <c r="R29"/>
  <c r="S29"/>
  <c r="T29"/>
  <c r="U29"/>
  <c r="V30"/>
  <c r="V31"/>
  <c r="V32"/>
  <c r="V33"/>
  <c r="V34"/>
  <c r="V35"/>
  <c r="H36"/>
  <c r="O36"/>
  <c r="R36"/>
  <c r="S36"/>
  <c r="T36"/>
  <c r="U36"/>
  <c r="V37"/>
  <c r="V38"/>
  <c r="H39"/>
  <c r="O39"/>
  <c r="R39"/>
  <c r="S39"/>
  <c r="T39"/>
  <c r="U39"/>
  <c r="V40"/>
  <c r="V41"/>
  <c r="V42"/>
  <c r="H43"/>
  <c r="O43"/>
  <c r="R43"/>
  <c r="S43"/>
  <c r="T43"/>
  <c r="U43"/>
  <c r="V44"/>
  <c r="V45"/>
  <c r="H46"/>
  <c r="O46"/>
  <c r="R46"/>
  <c r="S46"/>
  <c r="T46"/>
  <c r="U46"/>
  <c r="V47"/>
  <c r="V48"/>
  <c r="V49"/>
  <c r="V20" i="3"/>
  <c r="V19"/>
  <c r="V18"/>
  <c r="R50"/>
  <c r="R25"/>
  <c r="Y30"/>
  <c r="R16"/>
  <c r="W46"/>
  <c r="W43"/>
  <c r="W39"/>
  <c r="W36"/>
  <c r="W29"/>
  <c r="W25"/>
  <c r="K16"/>
  <c r="H17" i="5"/>
  <c r="L16" i="3"/>
  <c r="H16"/>
  <c r="X12"/>
  <c r="U12"/>
  <c r="L12"/>
  <c r="H12"/>
  <c r="X50"/>
  <c r="S50"/>
  <c r="L25"/>
  <c r="H25"/>
  <c r="L29"/>
  <c r="H29"/>
  <c r="L36"/>
  <c r="H36"/>
  <c r="L39"/>
  <c r="H39"/>
  <c r="L43"/>
  <c r="H43"/>
  <c r="L46"/>
  <c r="H46"/>
  <c r="H9"/>
  <c r="L9"/>
  <c r="U9"/>
  <c r="V9"/>
  <c r="X9"/>
  <c r="H10"/>
  <c r="L10"/>
  <c r="U10"/>
  <c r="V10"/>
  <c r="Y12"/>
  <c r="W50"/>
  <c r="X25"/>
  <c r="X29"/>
  <c r="X36"/>
  <c r="X39"/>
  <c r="X43"/>
  <c r="X46"/>
  <c r="V12"/>
  <c r="V13"/>
  <c r="H14"/>
  <c r="L14"/>
  <c r="U14"/>
  <c r="V14"/>
  <c r="H15"/>
  <c r="L15"/>
  <c r="U15"/>
  <c r="V15"/>
  <c r="O16"/>
  <c r="S16"/>
  <c r="T16"/>
  <c r="U16"/>
  <c r="W16"/>
  <c r="X16"/>
  <c r="H17"/>
  <c r="L17"/>
  <c r="U17"/>
  <c r="V17"/>
  <c r="H19"/>
  <c r="L19"/>
  <c r="U19"/>
  <c r="H21"/>
  <c r="L21"/>
  <c r="U21"/>
  <c r="V21"/>
  <c r="X21"/>
  <c r="V22"/>
  <c r="H23"/>
  <c r="L23"/>
  <c r="U23"/>
  <c r="V23"/>
  <c r="H24"/>
  <c r="L24"/>
  <c r="U24"/>
  <c r="V24"/>
  <c r="O25"/>
  <c r="S25"/>
  <c r="T25"/>
  <c r="U25"/>
  <c r="H26"/>
  <c r="L26"/>
  <c r="U26"/>
  <c r="V26"/>
  <c r="X26"/>
  <c r="H27"/>
  <c r="L27"/>
  <c r="U27"/>
  <c r="V27"/>
  <c r="H28"/>
  <c r="L28"/>
  <c r="U28"/>
  <c r="V28"/>
  <c r="O29"/>
  <c r="S29"/>
  <c r="T29"/>
  <c r="U29"/>
  <c r="H30"/>
  <c r="L30"/>
  <c r="U30"/>
  <c r="V30"/>
  <c r="H31"/>
  <c r="L31"/>
  <c r="U31"/>
  <c r="V31"/>
  <c r="X31"/>
  <c r="H32"/>
  <c r="L32"/>
  <c r="U32"/>
  <c r="V32"/>
  <c r="V33"/>
  <c r="H34"/>
  <c r="L34"/>
  <c r="U34"/>
  <c r="V34"/>
  <c r="H35"/>
  <c r="L35"/>
  <c r="U35"/>
  <c r="V35"/>
  <c r="O36"/>
  <c r="S36"/>
  <c r="T36"/>
  <c r="U36"/>
  <c r="H37"/>
  <c r="L37"/>
  <c r="U37"/>
  <c r="V37"/>
  <c r="X37"/>
  <c r="H38"/>
  <c r="L38"/>
  <c r="U38"/>
  <c r="V38"/>
  <c r="O39"/>
  <c r="S39"/>
  <c r="T39"/>
  <c r="U39"/>
  <c r="H40"/>
  <c r="L40"/>
  <c r="U40"/>
  <c r="V40"/>
  <c r="X40"/>
  <c r="H41"/>
  <c r="L41"/>
  <c r="U41"/>
  <c r="V41"/>
  <c r="H42"/>
  <c r="L42"/>
  <c r="U42"/>
  <c r="V42"/>
  <c r="O43"/>
  <c r="S43"/>
  <c r="T43"/>
  <c r="U43"/>
  <c r="H44"/>
  <c r="L44"/>
  <c r="U44"/>
  <c r="V44"/>
  <c r="X44"/>
  <c r="H45"/>
  <c r="L45"/>
  <c r="U45"/>
  <c r="V45"/>
  <c r="O46"/>
  <c r="S46"/>
  <c r="T46"/>
  <c r="U46"/>
  <c r="H47"/>
  <c r="L47"/>
  <c r="U47"/>
  <c r="V47"/>
  <c r="H48"/>
  <c r="L48"/>
  <c r="U48"/>
  <c r="V48"/>
  <c r="H49"/>
  <c r="L49"/>
  <c r="U49"/>
  <c r="V49"/>
  <c r="Y46" i="6" l="1"/>
  <c r="V46"/>
  <c r="Y43"/>
  <c r="V43"/>
  <c r="Y39"/>
  <c r="V39"/>
  <c r="Y36"/>
  <c r="V36"/>
  <c r="Y29"/>
  <c r="V29"/>
  <c r="Y25"/>
  <c r="V25"/>
  <c r="Y20"/>
  <c r="V20"/>
  <c r="Y16"/>
  <c r="V16"/>
  <c r="Y50"/>
  <c r="V50"/>
  <c r="U50"/>
  <c r="T50"/>
  <c r="O50"/>
  <c r="O51" s="1"/>
  <c r="O50" i="3"/>
  <c r="O51" s="1"/>
  <c r="Y46"/>
  <c r="V46"/>
  <c r="Y43"/>
  <c r="V43"/>
  <c r="Y39"/>
  <c r="V39"/>
  <c r="Y36"/>
  <c r="V36"/>
  <c r="Y29"/>
  <c r="V29"/>
  <c r="Y25"/>
  <c r="V25"/>
  <c r="Y16"/>
  <c r="V16"/>
  <c r="Y50"/>
  <c r="L50"/>
  <c r="V50" s="1"/>
  <c r="H50"/>
  <c r="U50"/>
  <c r="T50"/>
</calcChain>
</file>

<file path=xl/sharedStrings.xml><?xml version="1.0" encoding="utf-8"?>
<sst xmlns="http://schemas.openxmlformats.org/spreadsheetml/2006/main" count="96" uniqueCount="62">
  <si>
    <t xml:space="preserve"> </t>
  </si>
  <si>
    <t>Возврат расхода</t>
  </si>
  <si>
    <t>За счет фин-ния</t>
  </si>
  <si>
    <t>Расход</t>
  </si>
  <si>
    <t>КФСР</t>
  </si>
  <si>
    <t xml:space="preserve">  Исполнение росписи по расходам в разрезе классификации</t>
  </si>
  <si>
    <t>Плановые назначения по состоянию на 31.03.2017 года (БА)</t>
  </si>
  <si>
    <t>Исполнено по состоянию на 31.03.2017 года (за 1 квартал 2017 года)</t>
  </si>
  <si>
    <t>Процент исполнения от годовых плановых назначений</t>
  </si>
  <si>
    <t>Итоговая сумма исполнения  по состоянию на 31.03.2017 года (за 1 квартал 2017 года)</t>
  </si>
  <si>
    <t>Рост (снижение)  плановых назначений</t>
  </si>
  <si>
    <t>Рост (снижение)  исполнения</t>
  </si>
  <si>
    <t>Отклонение  плановых назначений</t>
  </si>
  <si>
    <t>Отклонение  исполнения</t>
  </si>
  <si>
    <t>Отклонение  удельного веса в структуре расходов</t>
  </si>
  <si>
    <t>Удельный вес плана в структуре расходов за 1 квартал 2017 года</t>
  </si>
  <si>
    <t>ФСР</t>
  </si>
  <si>
    <t>Уточненные плановые назначения</t>
  </si>
  <si>
    <t>Исполнено</t>
  </si>
  <si>
    <t>Удельный вес в структуре расходов</t>
  </si>
  <si>
    <t>Причины</t>
  </si>
  <si>
    <t>по состоянию на 31.03.2017 года</t>
  </si>
  <si>
    <t>0100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</si>
  <si>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</si>
  <si>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</si>
  <si>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</si>
  <si>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</si>
  <si>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</si>
  <si>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</si>
  <si>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</si>
  <si>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</si>
  <si>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</si>
  <si>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</si>
  <si>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</si>
  <si>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Итого:</t>
  </si>
  <si>
    <t>8=5/2</t>
  </si>
  <si>
    <t>Рост (снижение), %</t>
  </si>
  <si>
    <t>по итогам 1 квартала 2017 года, %</t>
  </si>
  <si>
    <t xml:space="preserve">По данному разделу предусмотрены средства на обеспечение мероприятий  в области охраны окружающей среды. Рост расходов связан с реализацией мероприятий, предусмотренных ГРБС в данной сфере. </t>
  </si>
  <si>
    <t>По данному разделу предусмотрены расходы на доплаты к пенсии муниципальным служащим, субсидии гражданам за ЖКУ, льготы медицинским работникам, а также на компенсацию части родительской платы. Рост расходов не значителен.</t>
  </si>
  <si>
    <t xml:space="preserve">По данному разделу предусмотрены средства на обслуживание долговых обязательств </t>
  </si>
  <si>
    <t>Итоговая сумма плановых назначений  по состоянию на 31.03.2017 года (за 1 квартал 2017 года)</t>
  </si>
  <si>
    <t>Удельный вес исполнения в структуре расходов за 1 квартал 2017 года</t>
  </si>
  <si>
    <t>Плановые назначения по состоянию на 31.03.2018 года (БА)</t>
  </si>
  <si>
    <t>Исполнено по состоянию на 31.03.2018 года (за 1 квартал 2018 года)</t>
  </si>
  <si>
    <t>Итоговая сумма плановых назначений  по состоянию на 31.03.2018 года (за 1 квартал 2018 года)</t>
  </si>
  <si>
    <t>Итоговая сумма исполнения  по состоянию на 31.03.2018 года (за 1 квартал 2018 года)</t>
  </si>
  <si>
    <t>Удельный вес плана в структуре расходов за 1 квартал 2018 года</t>
  </si>
  <si>
    <t>Удельный вес в структуре расходов за 1 квартал 2018 года</t>
  </si>
  <si>
    <t xml:space="preserve">     на 31.03.2017 и на 31.03.2018</t>
  </si>
  <si>
    <t>по состоянию на 31.03.2018 года</t>
  </si>
  <si>
    <t>по итогам 1 квартала 2018 года, %</t>
  </si>
  <si>
    <t xml:space="preserve"> Общегосударственные расходы, в том числе: расходы на обеспечение деятельности и содержание аппарата управления, двух муниципальных казенных учреждений. Рост на 10,0 % связан с тем что:  1) в 2018 году предусмотрены средства  на проведение выборов депутатов в сельские Советы муниципальных образований, также в Совет города Ртищево Ртищевского муниципального района четвертого созыва (на общую сумму 1885,0 тыс. рублей); 2) дополнительно в 1 квартале 2018 года запланированы  средства на приобретение в собственность двух сельских поселений легковых автомобилей повышенной проходимости в: Макровское МО (550,7 тыс. рублей) и Урусовское МО (545,0 тыс. рублей), Шило-Голицынское МО (515,5 тыс. рублей). Кроме того, в аналогичном периоде текущего года бюджетные назначения на обеспечение деятельности и содержание аппарата управления  предусмотрены  на 9 месяцев; а по муниципальным казенным учреждениям предусмотрены средства для обеспечения муниципальных расходных обязательств:                                                                                                                       - по повышению с 01.01.2018 года на 4 % оплаты труда работников муниципальных учреждений;
- по обеспечению с 1 января 2018 года месячной заработной платы работников муниципальных учреждений в размере не менее 9489 рублей за счет средств местного бюджета
</t>
  </si>
  <si>
    <t xml:space="preserve">Субвенции федерального бюджета на осуществление первичного воинского учета на территориях, где отсутствуют военные комиссариаты. Снижение расходов на 2,5 % связано со снижением граждан, состоящих на воинском учете в Макаровском муниципальном образовании. С 2018 года военн-учетный работник является освобожденным и занимает 0,5 ставки </t>
  </si>
  <si>
    <t>Предусмотрены расходы на реализацию муниципальной программы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годы". Кроме того, рост расходов на 43,9 % связан с выделением средств для оплаты административных штрафов по постановлению дело 5-163(1)/2017 от 20.12.17 г. и по постановлению дело 5-32/2018 от 07.02.18 г.</t>
  </si>
  <si>
    <t xml:space="preserve">По данному разделу предусмотрены средства на возмещение МУП «Редакция газеты Перекрёсток России» части затрат за опубликование муниципальных правовых актов, иной официальной информации. Рост расходов связан с выделением ассигнований за счет средств областного бюджета на размещение социально значимой информации в печатных средствах массовой информации, учрежденных органами местного самоуправления </t>
  </si>
  <si>
    <t>По данному разделу предусмотрены расходы на обеспечение функционирования муниципальных автономных учреждений МАУ СОК «Юность» и "Спортивная школа". Рост расходов  на 21 % обусловлен реализацией  положений ФЗ от 04.12.2007 года «О физической культуре и спорте в Российской Федерации», Федеральных стандартов спортивной подготовки, утвержденных  приказами Минспорта России и с целью сохранения и развития спортивного резерва, создания условий для подготовки высококвалифицированных спортсменов, способных показывать высокие результаты на соревнованиях различного уровня в 04.10.2017 года  «Детско – юношеская  спортивная школа» была реорганизована в "Спортивную школу г. Ртищево Саратовской области". И соответственно, в 2018 году средства на функционирование Спортивной школы предусмотрены в 11 разделе функциональной классификации бюджетных расходов</t>
  </si>
  <si>
    <t xml:space="preserve"> По данному разделу предусмотрены расходы на развитие библиотечной системы, культурно – досуговой   деятельности, а также на другие вопросы в области культуры, кинематографии. Рост расходов связан с тем, что в 2018 году выделены субсидии на выравнивание возможностей местных бюджетов по обеспечению повышения оплаты труда отдельным категориям работников бюджетной сферы (Указники) в большем объеме - в целях обеспечения показателей дорожной карты, а также субсидий из областного бюджета и софинансирования расходных обязательств за счет средств местного бюджета:                                                                                                                       - по повышению с 01.01.2018 года на 4 % оплаты труда работников муниципальных учреждений;
- по обеспечению с 1 января 2018 года месячной заработной платы работников муниципальных учреждений в размере не менее 9489 рублей</t>
  </si>
  <si>
    <t>По данному разделу предусмотрены расходы на дошкольное, общее и дополнительное образование, молодёжную политику и оздоровление детей, а также другие вопросы в области образования. Рост расходов связан с тем, что в 2018 году выделены субсидии на выравнивание возможностей местных бюджетов по обеспечению повышения оплаты труда отдельным категориям работников бюджетной сферы (Указники) в большем объеме - в целях обеспечения показателей дорожной карты, а также субсидий из областного бюджета и софинансирования расходных обязательств за счет средств местного бюджета:                                                                                                                       - по повышению с 01.01.2018 года на 4 % оплаты труда работников муниципальных учреждений;
- по обеспечению с 1 января 2018 года месячной заработной платы работников муниципальных учреждений в размере не менее 9489 рублей</t>
  </si>
  <si>
    <t>По данному разделу предусмотрены расходы в сфере сельского хозяйства, транспорта и дорожного хозяйства, а также  других вопросов в области национальной экономики. Расходы на национальную экономику в 2018 году снизились на 9,7 % : муниципальный дорожный фонд сформирован в сумме на 6,4 млн. рублей меньше, чем в аналогичном периоде прошлого года в соответствии с мероприятиями муниципальной программы по развитию транспортной системы. При формировании бюджета на 2018 год средства перераспределены на софинансирование социальных обязательств по повышению оплаты труда работников муниципальных учреждений;</t>
  </si>
  <si>
    <t>По данному разделу предусмотрены расходы на жилищно – коммунальное  хозяйство и благоустройство. Рост расходов на 44,9 % связан с реализацией принятых муниципальных программ сельских поселений в сфере благоустройства территорий муниципальных образований, а также выделением ассигнований на поддержку государственных программ субъектов РФ и муниципальных программ формирования современной городской среды в сумме 13,9 млн. рублей из федерального и областного бюджетов.</t>
  </si>
  <si>
    <t>Таблица № 1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</si>
</sst>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0"/>
    <numFmt numFmtId="166" formatCode="#,##0.00_ ;[Red]\-#,##0.00\ "/>
    <numFmt numFmtId="167" formatCode="#,##0.0"/>
    <numFmt numFmtId="168" formatCode="0.0%"/>
  </numFmts>
  <fonts count="13">
    <font>
      <sz val="10"/>
      <color theme="1"/>
      <name val="Arial Cyr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07">
    <xf numFmtId="0" fontId="0" fillId="0" borderId="0" xfId="0"/>
    <xf numFmtId="0" fontId="1" fillId="0" borderId="0" xfId="1" applyBorder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7" xfId="1" applyBorder="1" applyProtection="1">
      <protection hidden="1"/>
    </xf>
    <xf numFmtId="165" fontId="3" fillId="0" borderId="9" xfId="1" applyNumberFormat="1" applyFont="1" applyFill="1" applyBorder="1" applyAlignment="1" applyProtection="1">
      <alignment wrapText="1"/>
      <protection hidden="1"/>
    </xf>
    <xf numFmtId="0" fontId="1" fillId="0" borderId="5" xfId="1" applyNumberFormat="1" applyFont="1" applyFill="1" applyBorder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protection hidden="1"/>
    </xf>
    <xf numFmtId="164" fontId="3" fillId="0" borderId="11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4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vertical="center" wrapText="1"/>
      <protection hidden="1"/>
    </xf>
    <xf numFmtId="0" fontId="1" fillId="0" borderId="0" xfId="1"/>
    <xf numFmtId="0" fontId="1" fillId="0" borderId="0" xfId="1" applyProtection="1">
      <protection hidden="1"/>
    </xf>
    <xf numFmtId="164" fontId="3" fillId="0" borderId="8" xfId="1" applyNumberFormat="1" applyFont="1" applyFill="1" applyBorder="1" applyAlignment="1" applyProtection="1">
      <protection hidden="1"/>
    </xf>
    <xf numFmtId="165" fontId="3" fillId="0" borderId="8" xfId="1" applyNumberFormat="1" applyFont="1" applyFill="1" applyBorder="1" applyAlignment="1" applyProtection="1">
      <alignment horizont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11" xfId="1" applyNumberFormat="1" applyFont="1" applyFill="1" applyBorder="1" applyAlignment="1" applyProtection="1"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3" fillId="0" borderId="15" xfId="1" applyNumberFormat="1" applyFont="1" applyFill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8" xfId="1" applyNumberFormat="1" applyFont="1" applyFill="1" applyBorder="1" applyAlignment="1" applyProtection="1"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4" fontId="3" fillId="2" borderId="8" xfId="1" applyNumberFormat="1" applyFont="1" applyFill="1" applyBorder="1" applyAlignment="1" applyProtection="1">
      <protection hidden="1"/>
    </xf>
    <xf numFmtId="10" fontId="3" fillId="2" borderId="8" xfId="1" applyNumberFormat="1" applyFont="1" applyFill="1" applyBorder="1" applyAlignment="1" applyProtection="1">
      <protection hidden="1"/>
    </xf>
    <xf numFmtId="10" fontId="5" fillId="0" borderId="8" xfId="1" applyNumberFormat="1" applyFont="1" applyFill="1" applyBorder="1" applyAlignment="1" applyProtection="1">
      <protection hidden="1"/>
    </xf>
    <xf numFmtId="10" fontId="6" fillId="0" borderId="8" xfId="1" applyNumberFormat="1" applyFont="1" applyBorder="1"/>
    <xf numFmtId="166" fontId="7" fillId="0" borderId="8" xfId="1" applyNumberFormat="1" applyFont="1" applyFill="1" applyBorder="1" applyAlignment="1" applyProtection="1">
      <alignment vertical="center" wrapText="1"/>
      <protection hidden="1"/>
    </xf>
    <xf numFmtId="166" fontId="7" fillId="0" borderId="16" xfId="1" applyNumberFormat="1" applyFont="1" applyFill="1" applyBorder="1" applyAlignment="1" applyProtection="1">
      <alignment vertical="center" wrapText="1"/>
      <protection hidden="1"/>
    </xf>
    <xf numFmtId="10" fontId="8" fillId="0" borderId="16" xfId="1" applyNumberFormat="1" applyFont="1" applyBorder="1" applyProtection="1">
      <protection hidden="1"/>
    </xf>
    <xf numFmtId="10" fontId="8" fillId="0" borderId="8" xfId="1" applyNumberFormat="1" applyFont="1" applyBorder="1"/>
    <xf numFmtId="0" fontId="8" fillId="0" borderId="0" xfId="1" applyFont="1" applyProtection="1">
      <protection hidden="1"/>
    </xf>
    <xf numFmtId="0" fontId="8" fillId="0" borderId="0" xfId="1" applyFont="1"/>
    <xf numFmtId="166" fontId="1" fillId="0" borderId="0" xfId="1" applyNumberFormat="1" applyProtection="1">
      <protection hidden="1"/>
    </xf>
    <xf numFmtId="10" fontId="6" fillId="0" borderId="8" xfId="1" applyNumberFormat="1" applyFont="1" applyBorder="1" applyProtection="1">
      <protection hidden="1"/>
    </xf>
    <xf numFmtId="166" fontId="1" fillId="0" borderId="8" xfId="1" applyNumberFormat="1" applyBorder="1" applyProtection="1">
      <protection hidden="1"/>
    </xf>
    <xf numFmtId="0" fontId="6" fillId="2" borderId="7" xfId="1" applyFont="1" applyFill="1" applyBorder="1" applyProtection="1">
      <protection hidden="1"/>
    </xf>
    <xf numFmtId="165" fontId="5" fillId="2" borderId="9" xfId="1" applyNumberFormat="1" applyFont="1" applyFill="1" applyBorder="1" applyAlignment="1" applyProtection="1">
      <alignment wrapText="1"/>
      <protection hidden="1"/>
    </xf>
    <xf numFmtId="164" fontId="5" fillId="2" borderId="8" xfId="1" applyNumberFormat="1" applyFont="1" applyFill="1" applyBorder="1" applyAlignment="1" applyProtection="1">
      <alignment wrapText="1"/>
      <protection hidden="1"/>
    </xf>
    <xf numFmtId="10" fontId="5" fillId="2" borderId="11" xfId="1" applyNumberFormat="1" applyFont="1" applyFill="1" applyBorder="1" applyAlignment="1" applyProtection="1">
      <protection hidden="1"/>
    </xf>
    <xf numFmtId="10" fontId="5" fillId="2" borderId="8" xfId="1" applyNumberFormat="1" applyFont="1" applyFill="1" applyBorder="1" applyAlignment="1" applyProtection="1">
      <protection hidden="1"/>
    </xf>
    <xf numFmtId="164" fontId="5" fillId="2" borderId="8" xfId="1" applyNumberFormat="1" applyFont="1" applyFill="1" applyBorder="1" applyAlignment="1" applyProtection="1">
      <protection hidden="1"/>
    </xf>
    <xf numFmtId="166" fontId="5" fillId="2" borderId="8" xfId="1" applyNumberFormat="1" applyFont="1" applyFill="1" applyBorder="1" applyAlignment="1" applyProtection="1">
      <alignment vertical="center" wrapText="1"/>
      <protection hidden="1"/>
    </xf>
    <xf numFmtId="166" fontId="5" fillId="2" borderId="16" xfId="1" applyNumberFormat="1" applyFont="1" applyFill="1" applyBorder="1" applyAlignment="1" applyProtection="1">
      <alignment vertical="center" wrapText="1"/>
      <protection hidden="1"/>
    </xf>
    <xf numFmtId="10" fontId="6" fillId="2" borderId="16" xfId="1" applyNumberFormat="1" applyFont="1" applyFill="1" applyBorder="1" applyProtection="1">
      <protection hidden="1"/>
    </xf>
    <xf numFmtId="10" fontId="6" fillId="2" borderId="8" xfId="1" applyNumberFormat="1" applyFont="1" applyFill="1" applyBorder="1"/>
    <xf numFmtId="0" fontId="6" fillId="2" borderId="0" xfId="1" applyFont="1" applyFill="1"/>
    <xf numFmtId="164" fontId="5" fillId="2" borderId="10" xfId="1" applyNumberFormat="1" applyFont="1" applyFill="1" applyBorder="1" applyAlignment="1" applyProtection="1">
      <protection hidden="1"/>
    </xf>
    <xf numFmtId="0" fontId="1" fillId="0" borderId="7" xfId="1" applyFill="1" applyBorder="1" applyProtection="1">
      <protection hidden="1"/>
    </xf>
    <xf numFmtId="10" fontId="8" fillId="0" borderId="16" xfId="1" applyNumberFormat="1" applyFont="1" applyFill="1" applyBorder="1" applyProtection="1">
      <protection hidden="1"/>
    </xf>
    <xf numFmtId="10" fontId="8" fillId="0" borderId="8" xfId="1" applyNumberFormat="1" applyFont="1" applyFill="1" applyBorder="1"/>
    <xf numFmtId="0" fontId="1" fillId="0" borderId="0" xfId="1" applyFill="1"/>
    <xf numFmtId="0" fontId="1" fillId="0" borderId="0" xfId="1"/>
    <xf numFmtId="0" fontId="1" fillId="0" borderId="0" xfId="1" applyProtection="1">
      <protection hidden="1"/>
    </xf>
    <xf numFmtId="164" fontId="3" fillId="0" borderId="8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8" xfId="1" applyNumberFormat="1" applyFont="1" applyFill="1" applyBorder="1" applyAlignment="1" applyProtection="1">
      <protection hidden="1"/>
    </xf>
    <xf numFmtId="10" fontId="7" fillId="2" borderId="11" xfId="1" applyNumberFormat="1" applyFont="1" applyFill="1" applyBorder="1" applyAlignment="1" applyProtection="1">
      <protection hidden="1"/>
    </xf>
    <xf numFmtId="4" fontId="7" fillId="0" borderId="8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protection hidden="1"/>
    </xf>
    <xf numFmtId="10" fontId="7" fillId="2" borderId="8" xfId="1" applyNumberFormat="1" applyFont="1" applyFill="1" applyBorder="1" applyAlignment="1" applyProtection="1">
      <protection hidden="1"/>
    </xf>
    <xf numFmtId="166" fontId="7" fillId="2" borderId="8" xfId="1" applyNumberFormat="1" applyFont="1" applyFill="1" applyBorder="1" applyAlignment="1" applyProtection="1">
      <alignment vertical="center" wrapText="1"/>
      <protection hidden="1"/>
    </xf>
    <xf numFmtId="166" fontId="7" fillId="2" borderId="16" xfId="1" applyNumberFormat="1" applyFont="1" applyFill="1" applyBorder="1" applyAlignment="1" applyProtection="1">
      <alignment vertical="center" wrapText="1"/>
      <protection hidden="1"/>
    </xf>
    <xf numFmtId="10" fontId="8" fillId="2" borderId="8" xfId="1" applyNumberFormat="1" applyFont="1" applyFill="1" applyBorder="1"/>
    <xf numFmtId="4" fontId="7" fillId="2" borderId="8" xfId="1" applyNumberFormat="1" applyFont="1" applyFill="1" applyBorder="1" applyAlignment="1" applyProtection="1">
      <protection hidden="1"/>
    </xf>
    <xf numFmtId="0" fontId="8" fillId="0" borderId="7" xfId="1" applyFont="1" applyFill="1" applyBorder="1" applyProtection="1">
      <protection hidden="1"/>
    </xf>
    <xf numFmtId="165" fontId="7" fillId="0" borderId="9" xfId="1" applyNumberFormat="1" applyFont="1" applyFill="1" applyBorder="1" applyAlignment="1" applyProtection="1">
      <alignment wrapText="1"/>
      <protection hidden="1"/>
    </xf>
    <xf numFmtId="10" fontId="7" fillId="0" borderId="11" xfId="1" applyNumberFormat="1" applyFont="1" applyFill="1" applyBorder="1" applyAlignment="1" applyProtection="1">
      <protection hidden="1"/>
    </xf>
    <xf numFmtId="10" fontId="7" fillId="0" borderId="8" xfId="1" applyNumberFormat="1" applyFont="1" applyFill="1" applyBorder="1" applyAlignment="1" applyProtection="1">
      <protection hidden="1"/>
    </xf>
    <xf numFmtId="0" fontId="8" fillId="0" borderId="0" xfId="1" applyFont="1" applyFill="1"/>
    <xf numFmtId="164" fontId="3" fillId="2" borderId="8" xfId="1" applyNumberFormat="1" applyFont="1" applyFill="1" applyBorder="1" applyAlignment="1" applyProtection="1">
      <protection hidden="1"/>
    </xf>
    <xf numFmtId="165" fontId="5" fillId="2" borderId="6" xfId="1" applyNumberFormat="1" applyFont="1" applyFill="1" applyBorder="1" applyAlignment="1" applyProtection="1">
      <alignment wrapText="1"/>
      <protection hidden="1"/>
    </xf>
    <xf numFmtId="164" fontId="5" fillId="2" borderId="1" xfId="1" applyNumberFormat="1" applyFont="1" applyFill="1" applyBorder="1" applyAlignment="1" applyProtection="1">
      <protection hidden="1"/>
    </xf>
    <xf numFmtId="10" fontId="6" fillId="2" borderId="8" xfId="1" applyNumberFormat="1" applyFont="1" applyFill="1" applyBorder="1" applyProtection="1">
      <protection hidden="1"/>
    </xf>
    <xf numFmtId="166" fontId="1" fillId="2" borderId="8" xfId="1" applyNumberFormat="1" applyFill="1" applyBorder="1" applyProtection="1">
      <protection hidden="1"/>
    </xf>
    <xf numFmtId="10" fontId="6" fillId="0" borderId="16" xfId="1" applyNumberFormat="1" applyFont="1" applyFill="1" applyBorder="1" applyProtection="1">
      <protection hidden="1"/>
    </xf>
    <xf numFmtId="10" fontId="6" fillId="0" borderId="8" xfId="1" applyNumberFormat="1" applyFont="1" applyFill="1" applyBorder="1"/>
    <xf numFmtId="0" fontId="6" fillId="0" borderId="0" xfId="1" applyNumberFormat="1" applyFont="1" applyFill="1" applyAlignment="1" applyProtection="1">
      <protection hidden="1"/>
    </xf>
    <xf numFmtId="165" fontId="3" fillId="0" borderId="8" xfId="1" applyNumberFormat="1" applyFont="1" applyFill="1" applyBorder="1" applyAlignment="1" applyProtection="1">
      <alignment horizontal="right"/>
      <protection hidden="1"/>
    </xf>
    <xf numFmtId="165" fontId="3" fillId="0" borderId="14" xfId="1" applyNumberFormat="1" applyFont="1" applyFill="1" applyBorder="1" applyAlignment="1" applyProtection="1">
      <alignment horizontal="right" wrapText="1"/>
      <protection hidden="1"/>
    </xf>
    <xf numFmtId="165" fontId="3" fillId="0" borderId="9" xfId="1" applyNumberFormat="1" applyFont="1" applyFill="1" applyBorder="1" applyAlignment="1" applyProtection="1">
      <alignment horizontal="right" wrapText="1"/>
      <protection hidden="1"/>
    </xf>
    <xf numFmtId="0" fontId="11" fillId="0" borderId="8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9" fontId="10" fillId="0" borderId="8" xfId="0" applyNumberFormat="1" applyFont="1" applyFill="1" applyBorder="1" applyAlignment="1">
      <alignment wrapText="1"/>
    </xf>
    <xf numFmtId="167" fontId="10" fillId="0" borderId="8" xfId="0" applyNumberFormat="1" applyFont="1" applyFill="1" applyBorder="1" applyAlignment="1">
      <alignment wrapText="1"/>
    </xf>
    <xf numFmtId="10" fontId="10" fillId="0" borderId="8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9" fontId="9" fillId="0" borderId="8" xfId="0" applyNumberFormat="1" applyFont="1" applyFill="1" applyBorder="1" applyAlignment="1">
      <alignment wrapText="1"/>
    </xf>
    <xf numFmtId="167" fontId="9" fillId="0" borderId="8" xfId="0" applyNumberFormat="1" applyFont="1" applyFill="1" applyBorder="1" applyAlignment="1">
      <alignment wrapText="1"/>
    </xf>
    <xf numFmtId="10" fontId="9" fillId="0" borderId="8" xfId="0" applyNumberFormat="1" applyFont="1" applyFill="1" applyBorder="1" applyAlignment="1">
      <alignment wrapText="1"/>
    </xf>
    <xf numFmtId="168" fontId="9" fillId="0" borderId="8" xfId="0" applyNumberFormat="1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9" fillId="0" borderId="0" xfId="0" applyFont="1" applyFill="1" applyAlignment="1">
      <alignment horizontal="right" wrapText="1"/>
    </xf>
    <xf numFmtId="0" fontId="9" fillId="0" borderId="8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</cellXfs>
  <cellStyles count="30">
    <cellStyle name="Обычный" xfId="0" builtinId="0"/>
    <cellStyle name="Обычный 2" xfId="1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"/>
    <cellStyle name="Обычный 2 20" xfId="20"/>
    <cellStyle name="Обычный 2 21" xfId="21"/>
    <cellStyle name="Обычный 2 22" xfId="22"/>
    <cellStyle name="Обычный 2 23" xfId="23"/>
    <cellStyle name="Обычный 2 24" xfId="24"/>
    <cellStyle name="Обычный 2 25" xfId="25"/>
    <cellStyle name="Обычный 2 26" xfId="26"/>
    <cellStyle name="Обычный 2 27" xfId="27"/>
    <cellStyle name="Обычный 2 28" xfId="28"/>
    <cellStyle name="Обычный 2 29" xfId="29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opLeftCell="A28" workbookViewId="0">
      <selection activeCell="C23" sqref="C23"/>
    </sheetView>
  </sheetViews>
  <sheetFormatPr defaultRowHeight="12.75"/>
  <cols>
    <col min="1" max="1" width="0.85546875" style="16" customWidth="1"/>
    <col min="2" max="2" width="6" style="16" customWidth="1"/>
    <col min="3" max="3" width="14.7109375" style="16" customWidth="1"/>
    <col min="4" max="4" width="13.28515625" style="16" hidden="1" customWidth="1"/>
    <col min="5" max="6" width="12" style="16" hidden="1" customWidth="1"/>
    <col min="7" max="7" width="15.28515625" style="16" customWidth="1"/>
    <col min="8" max="8" width="12" style="16" customWidth="1"/>
    <col min="9" max="9" width="16.140625" style="16" customWidth="1"/>
    <col min="10" max="10" width="12.140625" style="16" customWidth="1"/>
    <col min="11" max="11" width="9.85546875" style="16" customWidth="1"/>
    <col min="12" max="12" width="8.42578125" style="16" customWidth="1"/>
    <col min="13" max="14" width="15" style="16" customWidth="1"/>
    <col min="15" max="15" width="12" style="16" customWidth="1"/>
    <col min="16" max="16" width="14.85546875" style="16" customWidth="1"/>
    <col min="17" max="17" width="14.5703125" style="16" customWidth="1"/>
    <col min="18" max="18" width="9.28515625" style="16" customWidth="1"/>
    <col min="19" max="19" width="8.42578125" style="16" customWidth="1"/>
    <col min="20" max="20" width="14.140625" style="16" customWidth="1"/>
    <col min="21" max="21" width="13.85546875" style="16" customWidth="1"/>
    <col min="22" max="22" width="13" style="16" customWidth="1"/>
    <col min="23" max="252" width="9.140625" style="16" customWidth="1"/>
    <col min="253" max="16384" width="9.140625" style="16"/>
  </cols>
  <sheetData>
    <row r="1" spans="1: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5">
      <c r="A4" s="9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5">
      <c r="A5" s="82" t="s">
        <v>49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5" ht="13.5" thickBot="1">
      <c r="A6" s="17"/>
      <c r="B6" s="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5" ht="112.5">
      <c r="A7" s="6"/>
      <c r="B7" s="11" t="s">
        <v>4</v>
      </c>
      <c r="C7" s="20" t="s">
        <v>6</v>
      </c>
      <c r="D7" s="20" t="s">
        <v>3</v>
      </c>
      <c r="E7" s="20" t="s">
        <v>2</v>
      </c>
      <c r="F7" s="20" t="s">
        <v>1</v>
      </c>
      <c r="G7" s="24" t="s">
        <v>7</v>
      </c>
      <c r="H7" s="20" t="s">
        <v>8</v>
      </c>
      <c r="I7" s="24" t="s">
        <v>41</v>
      </c>
      <c r="J7" s="24" t="s">
        <v>9</v>
      </c>
      <c r="K7" s="24" t="s">
        <v>15</v>
      </c>
      <c r="L7" s="24" t="s">
        <v>42</v>
      </c>
      <c r="M7" s="12" t="s">
        <v>43</v>
      </c>
      <c r="N7" s="13" t="s">
        <v>44</v>
      </c>
      <c r="O7" s="20" t="s">
        <v>8</v>
      </c>
      <c r="P7" s="24" t="s">
        <v>45</v>
      </c>
      <c r="Q7" s="24" t="s">
        <v>46</v>
      </c>
      <c r="R7" s="24" t="s">
        <v>47</v>
      </c>
      <c r="S7" s="24" t="s">
        <v>48</v>
      </c>
      <c r="T7" s="26" t="s">
        <v>12</v>
      </c>
      <c r="U7" s="27" t="s">
        <v>13</v>
      </c>
      <c r="V7" s="27" t="s">
        <v>14</v>
      </c>
      <c r="W7" s="24" t="s">
        <v>10</v>
      </c>
      <c r="X7" s="24" t="s">
        <v>11</v>
      </c>
      <c r="Y7" s="24" t="s">
        <v>14</v>
      </c>
    </row>
    <row r="8" spans="1:25">
      <c r="A8" s="1"/>
      <c r="B8" s="19">
        <v>102</v>
      </c>
      <c r="C8" s="23">
        <v>1755000</v>
      </c>
      <c r="D8" s="15"/>
      <c r="E8" s="15"/>
      <c r="F8" s="15"/>
      <c r="G8" s="18">
        <v>308399.99</v>
      </c>
      <c r="H8" s="21">
        <f>G8/C8</f>
        <v>0.17572649002849003</v>
      </c>
      <c r="I8" s="25">
        <v>756304016.25</v>
      </c>
      <c r="J8" s="18">
        <v>156262592.02000001</v>
      </c>
      <c r="K8" s="22">
        <f>C8/I8</f>
        <v>2.3204954122838825E-3</v>
      </c>
      <c r="L8" s="22">
        <f>G8/J8</f>
        <v>1.9736008856203278E-3</v>
      </c>
      <c r="M8" s="23">
        <v>1560000</v>
      </c>
      <c r="N8" s="18">
        <v>362067</v>
      </c>
      <c r="O8" s="22">
        <f>N8/M8</f>
        <v>0.23209423076923077</v>
      </c>
      <c r="P8" s="40">
        <v>837826383.79999995</v>
      </c>
      <c r="Q8" s="40">
        <v>180936074.50999999</v>
      </c>
      <c r="R8" s="22">
        <f>M8/P8</f>
        <v>1.8619609386428589E-3</v>
      </c>
      <c r="S8" s="22">
        <f>N8/Q8</f>
        <v>2.0010769050921862E-3</v>
      </c>
      <c r="T8" s="32">
        <f>M8-C8</f>
        <v>-195000</v>
      </c>
      <c r="U8" s="33">
        <f>N8-G8</f>
        <v>53667.010000000009</v>
      </c>
      <c r="V8" s="34">
        <f>S8-L8</f>
        <v>2.747601947185839E-5</v>
      </c>
      <c r="W8" s="35">
        <f>M8/C8</f>
        <v>0.88888888888888884</v>
      </c>
      <c r="X8" s="35">
        <f>N8/G8</f>
        <v>1.1740175477956403</v>
      </c>
      <c r="Y8" s="35">
        <f>S8/G8</f>
        <v>6.4885764266470511E-9</v>
      </c>
    </row>
    <row r="9" spans="1:25">
      <c r="A9" s="6"/>
      <c r="B9" s="14">
        <v>103</v>
      </c>
      <c r="C9" s="18">
        <v>979000</v>
      </c>
      <c r="D9" s="10">
        <v>397152.56</v>
      </c>
      <c r="E9" s="10">
        <v>0</v>
      </c>
      <c r="F9" s="10">
        <v>3.95</v>
      </c>
      <c r="G9" s="18">
        <v>252393.4</v>
      </c>
      <c r="H9" s="21">
        <f t="shared" ref="H9:H50" si="0">G9/C9</f>
        <v>0.25780735444330949</v>
      </c>
      <c r="I9" s="25">
        <v>756304016.25</v>
      </c>
      <c r="J9" s="18">
        <v>156262592.02000001</v>
      </c>
      <c r="K9" s="22">
        <f t="shared" ref="K9:K50" si="1">C9/I9</f>
        <v>1.2944529963680462E-3</v>
      </c>
      <c r="L9" s="22">
        <f t="shared" ref="L9:L50" si="2">G9/J9</f>
        <v>1.6151875937632995E-3</v>
      </c>
      <c r="M9" s="18">
        <v>0</v>
      </c>
      <c r="N9" s="18">
        <v>0</v>
      </c>
      <c r="O9" s="22" t="e">
        <f t="shared" ref="O9:O49" si="3">N9/M9</f>
        <v>#DIV/0!</v>
      </c>
      <c r="P9" s="40">
        <v>837826383.79999995</v>
      </c>
      <c r="Q9" s="40">
        <v>180936074.50999999</v>
      </c>
      <c r="R9" s="22">
        <f t="shared" ref="R9:R50" si="4">M9/P9</f>
        <v>0</v>
      </c>
      <c r="S9" s="22">
        <f t="shared" ref="S9:S50" si="5">N9/Q9</f>
        <v>0</v>
      </c>
      <c r="T9" s="32">
        <f t="shared" ref="T9:T49" si="6">M9-C9</f>
        <v>-979000</v>
      </c>
      <c r="U9" s="33">
        <f t="shared" ref="U9:U49" si="7">N9-G9</f>
        <v>-252393.4</v>
      </c>
      <c r="V9" s="34">
        <f t="shared" ref="V9:V50" si="8">S9-L9</f>
        <v>-1.6151875937632995E-3</v>
      </c>
      <c r="W9" s="35">
        <f t="shared" ref="W9:W50" si="9">M9/C9</f>
        <v>0</v>
      </c>
      <c r="X9" s="35">
        <f t="shared" ref="X9:X50" si="10">N9/G9</f>
        <v>0</v>
      </c>
      <c r="Y9" s="35">
        <f t="shared" ref="Y9:Y50" si="11">S9/G9</f>
        <v>0</v>
      </c>
    </row>
    <row r="10" spans="1:25">
      <c r="A10" s="6"/>
      <c r="B10" s="7">
        <v>104</v>
      </c>
      <c r="C10" s="18">
        <v>38372509.210000001</v>
      </c>
      <c r="D10" s="18">
        <v>9318341.6500000004</v>
      </c>
      <c r="E10" s="18">
        <v>0</v>
      </c>
      <c r="F10" s="18">
        <v>2129.2600000000002</v>
      </c>
      <c r="G10" s="18">
        <v>8017513.9800000004</v>
      </c>
      <c r="H10" s="21">
        <f t="shared" si="0"/>
        <v>0.20893900724924733</v>
      </c>
      <c r="I10" s="25">
        <v>756304016.25</v>
      </c>
      <c r="J10" s="18">
        <v>156262592.02000001</v>
      </c>
      <c r="K10" s="22">
        <f t="shared" si="1"/>
        <v>5.0736884090955003E-2</v>
      </c>
      <c r="L10" s="22">
        <f t="shared" si="2"/>
        <v>5.1307954618939389E-2</v>
      </c>
      <c r="M10" s="18">
        <v>38613470</v>
      </c>
      <c r="N10" s="18">
        <v>7938473.2599999998</v>
      </c>
      <c r="O10" s="22">
        <f t="shared" si="3"/>
        <v>0.20558818619512828</v>
      </c>
      <c r="P10" s="40">
        <v>837826383.79999995</v>
      </c>
      <c r="Q10" s="40">
        <v>180936074.50999999</v>
      </c>
      <c r="R10" s="22">
        <f t="shared" si="4"/>
        <v>4.608767490093453E-2</v>
      </c>
      <c r="S10" s="22">
        <f t="shared" si="5"/>
        <v>4.3874463848618844E-2</v>
      </c>
      <c r="T10" s="32">
        <f t="shared" si="6"/>
        <v>240960.78999999911</v>
      </c>
      <c r="U10" s="33">
        <f t="shared" si="7"/>
        <v>-79040.720000000671</v>
      </c>
      <c r="V10" s="34">
        <f t="shared" si="8"/>
        <v>-7.4334907703205444E-3</v>
      </c>
      <c r="W10" s="35">
        <f t="shared" si="9"/>
        <v>1.0062795161161158</v>
      </c>
      <c r="X10" s="35">
        <f t="shared" si="10"/>
        <v>0.9901414927124329</v>
      </c>
      <c r="Y10" s="35">
        <f t="shared" si="11"/>
        <v>5.4723277013380204E-9</v>
      </c>
    </row>
    <row r="11" spans="1:25" s="57" customFormat="1">
      <c r="A11" s="6"/>
      <c r="B11" s="7">
        <v>105</v>
      </c>
      <c r="C11" s="59">
        <v>0</v>
      </c>
      <c r="D11" s="59"/>
      <c r="E11" s="59"/>
      <c r="F11" s="59"/>
      <c r="G11" s="59">
        <v>0</v>
      </c>
      <c r="H11" s="21" t="e">
        <f t="shared" si="0"/>
        <v>#DIV/0!</v>
      </c>
      <c r="I11" s="25">
        <v>756304016.25</v>
      </c>
      <c r="J11" s="59">
        <v>156262592.02000001</v>
      </c>
      <c r="K11" s="22">
        <f t="shared" si="1"/>
        <v>0</v>
      </c>
      <c r="L11" s="22">
        <f t="shared" si="2"/>
        <v>0</v>
      </c>
      <c r="M11" s="59">
        <v>66900</v>
      </c>
      <c r="N11" s="59">
        <v>0</v>
      </c>
      <c r="O11" s="22">
        <f t="shared" si="3"/>
        <v>0</v>
      </c>
      <c r="P11" s="40">
        <v>837826383.79999995</v>
      </c>
      <c r="Q11" s="40">
        <v>180936074.50999999</v>
      </c>
      <c r="R11" s="22">
        <f t="shared" si="4"/>
        <v>7.9849478714876443E-5</v>
      </c>
      <c r="S11" s="22">
        <f t="shared" si="5"/>
        <v>0</v>
      </c>
      <c r="T11" s="32">
        <f t="shared" si="6"/>
        <v>66900</v>
      </c>
      <c r="U11" s="33">
        <f t="shared" si="7"/>
        <v>0</v>
      </c>
      <c r="V11" s="34">
        <f t="shared" si="8"/>
        <v>0</v>
      </c>
      <c r="W11" s="35" t="e">
        <f t="shared" si="9"/>
        <v>#DIV/0!</v>
      </c>
      <c r="X11" s="35" t="e">
        <f t="shared" si="10"/>
        <v>#DIV/0!</v>
      </c>
      <c r="Y11" s="35" t="e">
        <f t="shared" si="11"/>
        <v>#DIV/0!</v>
      </c>
    </row>
    <row r="12" spans="1:25">
      <c r="A12" s="6"/>
      <c r="B12" s="7">
        <v>106</v>
      </c>
      <c r="C12" s="18">
        <v>7181300</v>
      </c>
      <c r="D12" s="18">
        <v>1633896.74</v>
      </c>
      <c r="E12" s="18">
        <v>0</v>
      </c>
      <c r="F12" s="18">
        <v>9125.65</v>
      </c>
      <c r="G12" s="18">
        <v>1354453.48</v>
      </c>
      <c r="H12" s="21">
        <f t="shared" si="0"/>
        <v>0.18860839680837732</v>
      </c>
      <c r="I12" s="25">
        <v>756304016.25</v>
      </c>
      <c r="J12" s="18">
        <v>156262592.02000001</v>
      </c>
      <c r="K12" s="22">
        <f t="shared" si="1"/>
        <v>9.4952556719283456E-3</v>
      </c>
      <c r="L12" s="22">
        <f t="shared" si="2"/>
        <v>8.6678037429882369E-3</v>
      </c>
      <c r="M12" s="18">
        <v>7485200</v>
      </c>
      <c r="N12" s="18">
        <v>1590664.71</v>
      </c>
      <c r="O12" s="22">
        <f t="shared" si="3"/>
        <v>0.21250797707476085</v>
      </c>
      <c r="P12" s="40">
        <v>837826383.79999995</v>
      </c>
      <c r="Q12" s="40">
        <v>180936074.50999999</v>
      </c>
      <c r="R12" s="22">
        <f t="shared" si="4"/>
        <v>8.9340705243137995E-3</v>
      </c>
      <c r="S12" s="22">
        <f t="shared" si="5"/>
        <v>8.7913077273713437E-3</v>
      </c>
      <c r="T12" s="32">
        <f t="shared" si="6"/>
        <v>303900</v>
      </c>
      <c r="U12" s="33">
        <f t="shared" si="7"/>
        <v>236211.22999999998</v>
      </c>
      <c r="V12" s="34">
        <f t="shared" si="8"/>
        <v>1.2350398438310678E-4</v>
      </c>
      <c r="W12" s="35">
        <f t="shared" si="9"/>
        <v>1.0423182432150169</v>
      </c>
      <c r="X12" s="35">
        <f t="shared" si="10"/>
        <v>1.1743959711336855</v>
      </c>
      <c r="Y12" s="35">
        <f t="shared" si="11"/>
        <v>6.4906679019875554E-9</v>
      </c>
    </row>
    <row r="13" spans="1:25">
      <c r="A13" s="6"/>
      <c r="B13" s="19">
        <v>107</v>
      </c>
      <c r="C13" s="18">
        <v>180000</v>
      </c>
      <c r="D13" s="18"/>
      <c r="E13" s="18"/>
      <c r="F13" s="18"/>
      <c r="G13" s="18">
        <v>0</v>
      </c>
      <c r="H13" s="21">
        <f t="shared" si="0"/>
        <v>0</v>
      </c>
      <c r="I13" s="25">
        <v>756304016.25</v>
      </c>
      <c r="J13" s="18">
        <v>156262592.02000001</v>
      </c>
      <c r="K13" s="22">
        <f t="shared" si="1"/>
        <v>2.379995294650136E-4</v>
      </c>
      <c r="L13" s="22">
        <f t="shared" si="2"/>
        <v>0</v>
      </c>
      <c r="M13" s="18">
        <v>1885000</v>
      </c>
      <c r="N13" s="18">
        <v>0</v>
      </c>
      <c r="O13" s="22">
        <f t="shared" si="3"/>
        <v>0</v>
      </c>
      <c r="P13" s="40">
        <v>837826383.79999995</v>
      </c>
      <c r="Q13" s="40">
        <v>180936074.50999999</v>
      </c>
      <c r="R13" s="22">
        <f t="shared" si="4"/>
        <v>2.2498694675267879E-3</v>
      </c>
      <c r="S13" s="22">
        <f t="shared" si="5"/>
        <v>0</v>
      </c>
      <c r="T13" s="32">
        <f t="shared" si="6"/>
        <v>1705000</v>
      </c>
      <c r="U13" s="33">
        <f t="shared" si="7"/>
        <v>0</v>
      </c>
      <c r="V13" s="34">
        <f t="shared" si="8"/>
        <v>0</v>
      </c>
      <c r="W13" s="35">
        <f t="shared" si="9"/>
        <v>10.472222222222221</v>
      </c>
      <c r="X13" s="35" t="e">
        <f t="shared" si="10"/>
        <v>#DIV/0!</v>
      </c>
      <c r="Y13" s="35" t="e">
        <f t="shared" si="11"/>
        <v>#DIV/0!</v>
      </c>
    </row>
    <row r="14" spans="1:25">
      <c r="A14" s="6"/>
      <c r="B14" s="7">
        <v>111</v>
      </c>
      <c r="C14" s="18">
        <v>610000</v>
      </c>
      <c r="D14" s="18">
        <v>0</v>
      </c>
      <c r="E14" s="18">
        <v>0</v>
      </c>
      <c r="F14" s="18">
        <v>0</v>
      </c>
      <c r="G14" s="18">
        <v>0</v>
      </c>
      <c r="H14" s="21">
        <f t="shared" si="0"/>
        <v>0</v>
      </c>
      <c r="I14" s="25">
        <v>756304016.25</v>
      </c>
      <c r="J14" s="18">
        <v>156262592.02000001</v>
      </c>
      <c r="K14" s="22">
        <f t="shared" si="1"/>
        <v>8.0655396096476826E-4</v>
      </c>
      <c r="L14" s="22">
        <f t="shared" si="2"/>
        <v>0</v>
      </c>
      <c r="M14" s="18">
        <v>840000</v>
      </c>
      <c r="N14" s="18">
        <v>0</v>
      </c>
      <c r="O14" s="22">
        <f t="shared" si="3"/>
        <v>0</v>
      </c>
      <c r="P14" s="40">
        <v>837826383.79999995</v>
      </c>
      <c r="Q14" s="40">
        <v>180936074.50999999</v>
      </c>
      <c r="R14" s="22">
        <f t="shared" si="4"/>
        <v>1.0025943515769239E-3</v>
      </c>
      <c r="S14" s="22">
        <f t="shared" si="5"/>
        <v>0</v>
      </c>
      <c r="T14" s="32">
        <f t="shared" si="6"/>
        <v>230000</v>
      </c>
      <c r="U14" s="33">
        <f t="shared" si="7"/>
        <v>0</v>
      </c>
      <c r="V14" s="34">
        <f t="shared" si="8"/>
        <v>0</v>
      </c>
      <c r="W14" s="35">
        <f t="shared" si="9"/>
        <v>1.3770491803278688</v>
      </c>
      <c r="X14" s="35" t="e">
        <f t="shared" si="10"/>
        <v>#DIV/0!</v>
      </c>
      <c r="Y14" s="35" t="e">
        <f t="shared" si="11"/>
        <v>#DIV/0!</v>
      </c>
    </row>
    <row r="15" spans="1:25">
      <c r="A15" s="6"/>
      <c r="B15" s="7">
        <v>113</v>
      </c>
      <c r="C15" s="18">
        <v>15565251.84</v>
      </c>
      <c r="D15" s="18">
        <v>3454467.88</v>
      </c>
      <c r="E15" s="18">
        <v>0</v>
      </c>
      <c r="F15" s="18">
        <v>20030.060000000001</v>
      </c>
      <c r="G15" s="18">
        <v>3760425.6</v>
      </c>
      <c r="H15" s="21">
        <f t="shared" si="0"/>
        <v>0.24159105414127371</v>
      </c>
      <c r="I15" s="25">
        <v>756304016.25</v>
      </c>
      <c r="J15" s="18">
        <v>156262592.02000001</v>
      </c>
      <c r="K15" s="22">
        <f t="shared" si="1"/>
        <v>2.0580681188469094E-2</v>
      </c>
      <c r="L15" s="22">
        <f t="shared" si="2"/>
        <v>2.4064784484815818E-2</v>
      </c>
      <c r="M15" s="18">
        <v>20678100</v>
      </c>
      <c r="N15" s="18">
        <v>4264453.38</v>
      </c>
      <c r="O15" s="22">
        <f t="shared" si="3"/>
        <v>0.20623042639314057</v>
      </c>
      <c r="P15" s="40">
        <v>837826383.79999995</v>
      </c>
      <c r="Q15" s="40">
        <v>180936074.50999999</v>
      </c>
      <c r="R15" s="22">
        <f t="shared" si="4"/>
        <v>2.4680650311122373E-2</v>
      </c>
      <c r="S15" s="22">
        <f t="shared" si="5"/>
        <v>2.3568839942773888E-2</v>
      </c>
      <c r="T15" s="32">
        <f t="shared" si="6"/>
        <v>5112848.16</v>
      </c>
      <c r="U15" s="33">
        <f t="shared" si="7"/>
        <v>504027.7799999998</v>
      </c>
      <c r="V15" s="34">
        <f t="shared" si="8"/>
        <v>-4.9594454204193034E-4</v>
      </c>
      <c r="W15" s="35">
        <f t="shared" si="9"/>
        <v>1.3284783447487092</v>
      </c>
      <c r="X15" s="35">
        <f t="shared" si="10"/>
        <v>1.1340347698941311</v>
      </c>
      <c r="Y15" s="35">
        <f t="shared" si="11"/>
        <v>6.2675990565466546E-9</v>
      </c>
    </row>
    <row r="16" spans="1:25" s="51" customFormat="1">
      <c r="A16" s="41"/>
      <c r="B16" s="42">
        <v>100</v>
      </c>
      <c r="C16" s="43">
        <f>SUM(C8:C15)</f>
        <v>64643061.049999997</v>
      </c>
      <c r="D16" s="43">
        <f t="shared" ref="D16:G16" si="12">SUM(D8:D15)</f>
        <v>14803858.830000002</v>
      </c>
      <c r="E16" s="43">
        <f t="shared" si="12"/>
        <v>0</v>
      </c>
      <c r="F16" s="43">
        <f t="shared" si="12"/>
        <v>31288.920000000002</v>
      </c>
      <c r="G16" s="43">
        <f t="shared" si="12"/>
        <v>13693186.450000001</v>
      </c>
      <c r="H16" s="44">
        <f t="shared" si="0"/>
        <v>0.2118276304924456</v>
      </c>
      <c r="I16" s="28">
        <v>756304016.25</v>
      </c>
      <c r="J16" s="75">
        <v>156262592.02000001</v>
      </c>
      <c r="K16" s="29">
        <f t="shared" si="1"/>
        <v>8.5472322850434157E-2</v>
      </c>
      <c r="L16" s="45">
        <f t="shared" si="2"/>
        <v>8.7629331326127075E-2</v>
      </c>
      <c r="M16" s="43">
        <f t="shared" ref="M16:N16" si="13">SUM(M8:M15)</f>
        <v>71128670</v>
      </c>
      <c r="N16" s="43">
        <f t="shared" si="13"/>
        <v>14155658.349999998</v>
      </c>
      <c r="O16" s="45">
        <f t="shared" si="3"/>
        <v>0.19901480443821032</v>
      </c>
      <c r="P16" s="79">
        <v>837826383.79999995</v>
      </c>
      <c r="Q16" s="79">
        <v>180936074.50999999</v>
      </c>
      <c r="R16" s="29">
        <f t="shared" si="4"/>
        <v>8.4896669972832156E-2</v>
      </c>
      <c r="S16" s="45">
        <f t="shared" si="5"/>
        <v>7.8235688423856253E-2</v>
      </c>
      <c r="T16" s="47">
        <f t="shared" si="6"/>
        <v>6485608.950000003</v>
      </c>
      <c r="U16" s="48">
        <f t="shared" si="7"/>
        <v>462471.89999999665</v>
      </c>
      <c r="V16" s="49">
        <f t="shared" si="8"/>
        <v>-9.3936429022708212E-3</v>
      </c>
      <c r="W16" s="50">
        <f t="shared" si="9"/>
        <v>1.1003295457339732</v>
      </c>
      <c r="X16" s="50">
        <f t="shared" si="10"/>
        <v>1.0337738700695189</v>
      </c>
      <c r="Y16" s="50">
        <f t="shared" si="11"/>
        <v>5.7134757282046833E-9</v>
      </c>
    </row>
    <row r="17" spans="1:25" s="51" customFormat="1">
      <c r="A17" s="41"/>
      <c r="B17" s="42">
        <v>203</v>
      </c>
      <c r="C17" s="46">
        <v>923400</v>
      </c>
      <c r="D17" s="46">
        <v>0</v>
      </c>
      <c r="E17" s="46">
        <v>155484.54999999999</v>
      </c>
      <c r="F17" s="46">
        <v>0</v>
      </c>
      <c r="G17" s="46">
        <v>141030.67000000001</v>
      </c>
      <c r="H17" s="44">
        <f t="shared" si="0"/>
        <v>0.15272977041368854</v>
      </c>
      <c r="I17" s="28">
        <v>756304016.25</v>
      </c>
      <c r="J17" s="75">
        <v>156262592.02000001</v>
      </c>
      <c r="K17" s="29">
        <f t="shared" si="1"/>
        <v>1.2209375861555198E-3</v>
      </c>
      <c r="L17" s="45">
        <f t="shared" si="2"/>
        <v>9.0252355459424056E-4</v>
      </c>
      <c r="M17" s="46">
        <v>900600</v>
      </c>
      <c r="N17" s="46">
        <v>157015.26999999999</v>
      </c>
      <c r="O17" s="45">
        <f t="shared" si="3"/>
        <v>0.17434518099045079</v>
      </c>
      <c r="P17" s="79">
        <v>837826383.79999995</v>
      </c>
      <c r="Q17" s="79">
        <v>180936074.50999999</v>
      </c>
      <c r="R17" s="29">
        <f t="shared" si="4"/>
        <v>1.0749243726549734E-3</v>
      </c>
      <c r="S17" s="45">
        <f t="shared" si="5"/>
        <v>8.677941666702958E-4</v>
      </c>
      <c r="T17" s="47">
        <f t="shared" si="6"/>
        <v>-22800</v>
      </c>
      <c r="U17" s="48">
        <f t="shared" si="7"/>
        <v>15984.599999999977</v>
      </c>
      <c r="V17" s="49">
        <f t="shared" si="8"/>
        <v>-3.4729387923944756E-5</v>
      </c>
      <c r="W17" s="50">
        <f t="shared" si="9"/>
        <v>0.97530864197530864</v>
      </c>
      <c r="X17" s="50">
        <f t="shared" si="10"/>
        <v>1.1133413037036552</v>
      </c>
      <c r="Y17" s="50">
        <f t="shared" si="11"/>
        <v>6.1532301212941538E-9</v>
      </c>
    </row>
    <row r="18" spans="1:25" s="74" customFormat="1">
      <c r="A18" s="70"/>
      <c r="B18" s="71">
        <v>310</v>
      </c>
      <c r="C18" s="64">
        <v>0</v>
      </c>
      <c r="D18" s="64"/>
      <c r="E18" s="64"/>
      <c r="F18" s="64"/>
      <c r="G18" s="64">
        <v>0</v>
      </c>
      <c r="H18" s="72" t="e">
        <f t="shared" si="0"/>
        <v>#DIV/0!</v>
      </c>
      <c r="I18" s="63">
        <v>756304016.25</v>
      </c>
      <c r="J18" s="64">
        <v>156262592.02000001</v>
      </c>
      <c r="K18" s="73">
        <f t="shared" si="1"/>
        <v>0</v>
      </c>
      <c r="L18" s="73">
        <f t="shared" si="2"/>
        <v>0</v>
      </c>
      <c r="M18" s="64">
        <v>4630</v>
      </c>
      <c r="N18" s="64">
        <v>4630</v>
      </c>
      <c r="O18" s="73">
        <f t="shared" si="3"/>
        <v>1</v>
      </c>
      <c r="P18" s="40">
        <v>837826383.79999995</v>
      </c>
      <c r="Q18" s="40">
        <v>180936074.50999999</v>
      </c>
      <c r="R18" s="22">
        <f t="shared" si="4"/>
        <v>5.5262045807156647E-6</v>
      </c>
      <c r="S18" s="30">
        <f t="shared" si="5"/>
        <v>2.5589148059825453E-5</v>
      </c>
      <c r="T18" s="32">
        <f t="shared" si="6"/>
        <v>4630</v>
      </c>
      <c r="U18" s="33">
        <f t="shared" si="7"/>
        <v>4630</v>
      </c>
      <c r="V18" s="80">
        <f t="shared" si="8"/>
        <v>2.5589148059825453E-5</v>
      </c>
      <c r="W18" s="55" t="e">
        <f t="shared" si="9"/>
        <v>#DIV/0!</v>
      </c>
      <c r="X18" s="55" t="e">
        <f t="shared" si="10"/>
        <v>#DIV/0!</v>
      </c>
      <c r="Y18" s="81" t="e">
        <f t="shared" si="11"/>
        <v>#DIV/0!</v>
      </c>
    </row>
    <row r="19" spans="1:25" s="74" customFormat="1">
      <c r="A19" s="70"/>
      <c r="B19" s="71">
        <v>314</v>
      </c>
      <c r="C19" s="64">
        <v>830000</v>
      </c>
      <c r="D19" s="64">
        <v>133450</v>
      </c>
      <c r="E19" s="64">
        <v>0</v>
      </c>
      <c r="F19" s="64">
        <v>0</v>
      </c>
      <c r="G19" s="64">
        <v>228800</v>
      </c>
      <c r="H19" s="72">
        <f t="shared" si="0"/>
        <v>0.27566265060240963</v>
      </c>
      <c r="I19" s="63">
        <v>756304016.25</v>
      </c>
      <c r="J19" s="64">
        <v>156262592.02000001</v>
      </c>
      <c r="K19" s="73">
        <f t="shared" si="1"/>
        <v>1.0974422747553406E-3</v>
      </c>
      <c r="L19" s="73">
        <f t="shared" si="2"/>
        <v>1.4642020015303212E-3</v>
      </c>
      <c r="M19" s="64">
        <v>1190000</v>
      </c>
      <c r="N19" s="64">
        <v>531440</v>
      </c>
      <c r="O19" s="73">
        <f t="shared" si="3"/>
        <v>0.44658823529411767</v>
      </c>
      <c r="P19" s="40">
        <v>837826383.79999995</v>
      </c>
      <c r="Q19" s="40">
        <v>180936074.50999999</v>
      </c>
      <c r="R19" s="73">
        <f t="shared" si="4"/>
        <v>1.420341998067309E-3</v>
      </c>
      <c r="S19" s="30">
        <f t="shared" si="5"/>
        <v>2.9371699449057538E-3</v>
      </c>
      <c r="T19" s="32">
        <f t="shared" si="6"/>
        <v>360000</v>
      </c>
      <c r="U19" s="33">
        <f t="shared" si="7"/>
        <v>302640</v>
      </c>
      <c r="V19" s="80">
        <f t="shared" si="8"/>
        <v>1.4729679433754326E-3</v>
      </c>
      <c r="W19" s="55">
        <f t="shared" si="9"/>
        <v>1.4337349397590362</v>
      </c>
      <c r="X19" s="55">
        <f t="shared" si="10"/>
        <v>2.3227272727272728</v>
      </c>
      <c r="Y19" s="81">
        <f t="shared" si="11"/>
        <v>1.2837281227734937E-8</v>
      </c>
    </row>
    <row r="20" spans="1:25" s="51" customFormat="1">
      <c r="A20" s="41"/>
      <c r="B20" s="42">
        <v>300</v>
      </c>
      <c r="C20" s="46">
        <f>SUM(C18:C19)</f>
        <v>830000</v>
      </c>
      <c r="D20" s="46">
        <f t="shared" ref="D20:G20" si="14">SUM(D18:D19)</f>
        <v>133450</v>
      </c>
      <c r="E20" s="46">
        <f t="shared" si="14"/>
        <v>0</v>
      </c>
      <c r="F20" s="46">
        <f t="shared" si="14"/>
        <v>0</v>
      </c>
      <c r="G20" s="46">
        <f t="shared" si="14"/>
        <v>228800</v>
      </c>
      <c r="H20" s="62">
        <f t="shared" si="0"/>
        <v>0.27566265060240963</v>
      </c>
      <c r="I20" s="69">
        <v>756304016.25</v>
      </c>
      <c r="J20" s="61">
        <v>156262592.02000001</v>
      </c>
      <c r="K20" s="65">
        <f t="shared" si="1"/>
        <v>1.0974422747553406E-3</v>
      </c>
      <c r="L20" s="65">
        <f t="shared" si="2"/>
        <v>1.4642020015303212E-3</v>
      </c>
      <c r="M20" s="46">
        <f>SUM(M18:M19)</f>
        <v>1194630</v>
      </c>
      <c r="N20" s="46">
        <f>SUM(N18:N19)</f>
        <v>536070</v>
      </c>
      <c r="O20" s="65">
        <f t="shared" si="3"/>
        <v>0.4487330805353959</v>
      </c>
      <c r="P20" s="79">
        <v>837826383.79999995</v>
      </c>
      <c r="Q20" s="79">
        <v>180936074.50999999</v>
      </c>
      <c r="R20" s="65">
        <f t="shared" si="4"/>
        <v>1.4258682026480247E-3</v>
      </c>
      <c r="S20" s="45">
        <f t="shared" si="5"/>
        <v>2.962759092965579E-3</v>
      </c>
      <c r="T20" s="66">
        <f t="shared" si="6"/>
        <v>364630</v>
      </c>
      <c r="U20" s="67">
        <f t="shared" si="7"/>
        <v>307270</v>
      </c>
      <c r="V20" s="49">
        <f t="shared" si="8"/>
        <v>1.4985570914352578E-3</v>
      </c>
      <c r="W20" s="68">
        <f t="shared" si="9"/>
        <v>1.4393132530120483</v>
      </c>
      <c r="X20" s="68">
        <f t="shared" si="10"/>
        <v>2.3429632867132866</v>
      </c>
      <c r="Y20" s="50">
        <f t="shared" si="11"/>
        <v>1.2949121909814594E-8</v>
      </c>
    </row>
    <row r="21" spans="1:25">
      <c r="A21" s="6"/>
      <c r="B21" s="7">
        <v>405</v>
      </c>
      <c r="C21" s="18">
        <v>44600</v>
      </c>
      <c r="D21" s="18">
        <v>0</v>
      </c>
      <c r="E21" s="18">
        <v>0</v>
      </c>
      <c r="F21" s="18">
        <v>0</v>
      </c>
      <c r="G21" s="18">
        <v>0</v>
      </c>
      <c r="H21" s="21">
        <f t="shared" si="0"/>
        <v>0</v>
      </c>
      <c r="I21" s="25">
        <v>756304016.25</v>
      </c>
      <c r="J21" s="18">
        <v>156262592.02000001</v>
      </c>
      <c r="K21" s="22">
        <f t="shared" si="1"/>
        <v>5.8970994522997815E-5</v>
      </c>
      <c r="L21" s="22">
        <f t="shared" si="2"/>
        <v>0</v>
      </c>
      <c r="M21" s="18">
        <v>133900</v>
      </c>
      <c r="N21" s="18">
        <v>0</v>
      </c>
      <c r="O21" s="22">
        <f t="shared" si="3"/>
        <v>0</v>
      </c>
      <c r="P21" s="40">
        <v>837826383.79999995</v>
      </c>
      <c r="Q21" s="40">
        <v>180936074.50999999</v>
      </c>
      <c r="R21" s="22">
        <f t="shared" si="4"/>
        <v>1.5981831390017871E-4</v>
      </c>
      <c r="S21" s="22">
        <f t="shared" si="5"/>
        <v>0</v>
      </c>
      <c r="T21" s="32">
        <f t="shared" si="6"/>
        <v>89300</v>
      </c>
      <c r="U21" s="33">
        <f t="shared" si="7"/>
        <v>0</v>
      </c>
      <c r="V21" s="34">
        <f t="shared" si="8"/>
        <v>0</v>
      </c>
      <c r="W21" s="35">
        <f t="shared" si="9"/>
        <v>3.0022421524663678</v>
      </c>
      <c r="X21" s="35" t="e">
        <f t="shared" si="10"/>
        <v>#DIV/0!</v>
      </c>
      <c r="Y21" s="35" t="e">
        <f t="shared" si="11"/>
        <v>#DIV/0!</v>
      </c>
    </row>
    <row r="22" spans="1:25">
      <c r="A22" s="6"/>
      <c r="B22" s="19">
        <v>408</v>
      </c>
      <c r="C22" s="18">
        <v>600000</v>
      </c>
      <c r="D22" s="18"/>
      <c r="E22" s="18"/>
      <c r="F22" s="18"/>
      <c r="G22" s="18">
        <v>0</v>
      </c>
      <c r="H22" s="21">
        <f t="shared" si="0"/>
        <v>0</v>
      </c>
      <c r="I22" s="25">
        <v>756304016.25</v>
      </c>
      <c r="J22" s="18">
        <v>156262592.02000001</v>
      </c>
      <c r="K22" s="22">
        <f t="shared" si="1"/>
        <v>7.9333176488337862E-4</v>
      </c>
      <c r="L22" s="22">
        <f t="shared" si="2"/>
        <v>0</v>
      </c>
      <c r="M22" s="18">
        <v>300000</v>
      </c>
      <c r="N22" s="18">
        <v>0</v>
      </c>
      <c r="O22" s="22">
        <f t="shared" si="3"/>
        <v>0</v>
      </c>
      <c r="P22" s="40">
        <v>837826383.79999995</v>
      </c>
      <c r="Q22" s="40">
        <v>180936074.50999999</v>
      </c>
      <c r="R22" s="22">
        <f t="shared" si="4"/>
        <v>3.5806941127747283E-4</v>
      </c>
      <c r="S22" s="22">
        <f t="shared" si="5"/>
        <v>0</v>
      </c>
      <c r="T22" s="32">
        <f t="shared" si="6"/>
        <v>-300000</v>
      </c>
      <c r="U22" s="33">
        <f t="shared" si="7"/>
        <v>0</v>
      </c>
      <c r="V22" s="34">
        <f t="shared" si="8"/>
        <v>0</v>
      </c>
      <c r="W22" s="35">
        <f t="shared" si="9"/>
        <v>0.5</v>
      </c>
      <c r="X22" s="35" t="e">
        <f t="shared" si="10"/>
        <v>#DIV/0!</v>
      </c>
      <c r="Y22" s="35" t="e">
        <f t="shared" si="11"/>
        <v>#DIV/0!</v>
      </c>
    </row>
    <row r="23" spans="1:25">
      <c r="A23" s="6"/>
      <c r="B23" s="7">
        <v>409</v>
      </c>
      <c r="C23" s="18">
        <v>49348400</v>
      </c>
      <c r="D23" s="18">
        <v>2032005.64</v>
      </c>
      <c r="E23" s="18">
        <v>0</v>
      </c>
      <c r="F23" s="18">
        <v>0</v>
      </c>
      <c r="G23" s="18">
        <v>5009915.45</v>
      </c>
      <c r="H23" s="21">
        <f t="shared" si="0"/>
        <v>0.10152133503821806</v>
      </c>
      <c r="I23" s="25">
        <v>756304016.25</v>
      </c>
      <c r="J23" s="18">
        <v>156262592.02000001</v>
      </c>
      <c r="K23" s="22">
        <f t="shared" si="1"/>
        <v>6.524942211028488E-2</v>
      </c>
      <c r="L23" s="22">
        <f t="shared" si="2"/>
        <v>3.2060875128442655E-2</v>
      </c>
      <c r="M23" s="18">
        <v>42909000</v>
      </c>
      <c r="N23" s="18">
        <v>600474.73</v>
      </c>
      <c r="O23" s="22">
        <f t="shared" si="3"/>
        <v>1.3994144118949404E-2</v>
      </c>
      <c r="P23" s="40">
        <v>837826383.79999995</v>
      </c>
      <c r="Q23" s="40">
        <v>180936074.50999999</v>
      </c>
      <c r="R23" s="22">
        <f t="shared" si="4"/>
        <v>5.1214667895016941E-2</v>
      </c>
      <c r="S23" s="22">
        <f t="shared" si="5"/>
        <v>3.3187120458215364E-3</v>
      </c>
      <c r="T23" s="32">
        <f t="shared" si="6"/>
        <v>-6439400</v>
      </c>
      <c r="U23" s="33">
        <f t="shared" si="7"/>
        <v>-4409440.7200000007</v>
      </c>
      <c r="V23" s="34">
        <f t="shared" si="8"/>
        <v>-2.8742163082621119E-2</v>
      </c>
      <c r="W23" s="35">
        <f t="shared" si="9"/>
        <v>0.86951147352295111</v>
      </c>
      <c r="X23" s="35">
        <f t="shared" si="10"/>
        <v>0.11985725826969794</v>
      </c>
      <c r="Y23" s="35">
        <f t="shared" si="11"/>
        <v>6.6242875332787031E-10</v>
      </c>
    </row>
    <row r="24" spans="1:25">
      <c r="A24" s="6"/>
      <c r="B24" s="7">
        <v>412</v>
      </c>
      <c r="C24" s="18">
        <v>500000</v>
      </c>
      <c r="D24" s="18">
        <v>96155.82</v>
      </c>
      <c r="E24" s="18">
        <v>0</v>
      </c>
      <c r="F24" s="18">
        <v>0</v>
      </c>
      <c r="G24" s="18">
        <v>5000</v>
      </c>
      <c r="H24" s="21">
        <f t="shared" si="0"/>
        <v>0.01</v>
      </c>
      <c r="I24" s="25">
        <v>756304016.25</v>
      </c>
      <c r="J24" s="18">
        <v>156262592.02000001</v>
      </c>
      <c r="K24" s="22">
        <f t="shared" si="1"/>
        <v>6.6110980406948222E-4</v>
      </c>
      <c r="L24" s="22">
        <f t="shared" si="2"/>
        <v>3.1997421362113663E-5</v>
      </c>
      <c r="M24" s="18">
        <v>2276400</v>
      </c>
      <c r="N24" s="18">
        <v>35400</v>
      </c>
      <c r="O24" s="22">
        <f t="shared" si="3"/>
        <v>1.5550869794412231E-2</v>
      </c>
      <c r="P24" s="40">
        <v>837826383.79999995</v>
      </c>
      <c r="Q24" s="40">
        <v>180936074.50999999</v>
      </c>
      <c r="R24" s="22">
        <f t="shared" si="4"/>
        <v>2.7170306927734641E-3</v>
      </c>
      <c r="S24" s="22">
        <f t="shared" si="5"/>
        <v>1.9564920978786633E-4</v>
      </c>
      <c r="T24" s="32">
        <f t="shared" si="6"/>
        <v>1776400</v>
      </c>
      <c r="U24" s="33">
        <f t="shared" si="7"/>
        <v>30400</v>
      </c>
      <c r="V24" s="34">
        <f t="shared" si="8"/>
        <v>1.6365178842575267E-4</v>
      </c>
      <c r="W24" s="35">
        <f t="shared" si="9"/>
        <v>4.5528000000000004</v>
      </c>
      <c r="X24" s="35">
        <f t="shared" si="10"/>
        <v>7.08</v>
      </c>
      <c r="Y24" s="35">
        <f t="shared" si="11"/>
        <v>3.9129841957573267E-8</v>
      </c>
    </row>
    <row r="25" spans="1:25" s="51" customFormat="1">
      <c r="A25" s="41"/>
      <c r="B25" s="42">
        <v>400</v>
      </c>
      <c r="C25" s="43">
        <f>SUM(C21:C24)</f>
        <v>50493000</v>
      </c>
      <c r="D25" s="43">
        <f t="shared" ref="D25:N25" si="15">SUM(D21:D24)</f>
        <v>2128161.46</v>
      </c>
      <c r="E25" s="43">
        <f t="shared" si="15"/>
        <v>0</v>
      </c>
      <c r="F25" s="43">
        <f t="shared" si="15"/>
        <v>0</v>
      </c>
      <c r="G25" s="43">
        <f t="shared" si="15"/>
        <v>5014915.45</v>
      </c>
      <c r="H25" s="44">
        <f t="shared" si="0"/>
        <v>9.9319023428990155E-2</v>
      </c>
      <c r="I25" s="28">
        <v>756304016.25</v>
      </c>
      <c r="J25" s="75">
        <v>156262592.02000001</v>
      </c>
      <c r="K25" s="29">
        <f t="shared" si="1"/>
        <v>6.6762834673760735E-2</v>
      </c>
      <c r="L25" s="45">
        <f t="shared" si="2"/>
        <v>3.2092872549804773E-2</v>
      </c>
      <c r="M25" s="43">
        <f t="shared" si="15"/>
        <v>45619300</v>
      </c>
      <c r="N25" s="43">
        <f t="shared" si="15"/>
        <v>635874.73</v>
      </c>
      <c r="O25" s="45">
        <f t="shared" si="3"/>
        <v>1.3938721769075808E-2</v>
      </c>
      <c r="P25" s="79">
        <v>837826383.79999995</v>
      </c>
      <c r="Q25" s="79">
        <v>180936074.50999999</v>
      </c>
      <c r="R25" s="29">
        <f t="shared" si="4"/>
        <v>5.4449586312968055E-2</v>
      </c>
      <c r="S25" s="45">
        <f t="shared" si="5"/>
        <v>3.5143612556094027E-3</v>
      </c>
      <c r="T25" s="47">
        <f t="shared" si="6"/>
        <v>-4873700</v>
      </c>
      <c r="U25" s="48">
        <f t="shared" si="7"/>
        <v>-4379040.7200000007</v>
      </c>
      <c r="V25" s="49">
        <f t="shared" si="8"/>
        <v>-2.857851129419537E-2</v>
      </c>
      <c r="W25" s="50">
        <f t="shared" si="9"/>
        <v>0.90347770978155384</v>
      </c>
      <c r="X25" s="50">
        <f t="shared" si="10"/>
        <v>0.12679670003210122</v>
      </c>
      <c r="Y25" s="50">
        <f t="shared" si="11"/>
        <v>7.007817560731562E-10</v>
      </c>
    </row>
    <row r="26" spans="1:25">
      <c r="A26" s="6"/>
      <c r="B26" s="7">
        <v>501</v>
      </c>
      <c r="C26" s="18">
        <v>4183691.44</v>
      </c>
      <c r="D26" s="18">
        <v>167742</v>
      </c>
      <c r="E26" s="18">
        <v>0</v>
      </c>
      <c r="F26" s="18">
        <v>0</v>
      </c>
      <c r="G26" s="18">
        <v>196988.06</v>
      </c>
      <c r="H26" s="21">
        <f t="shared" si="0"/>
        <v>4.7084748678310751E-2</v>
      </c>
      <c r="I26" s="25">
        <v>756304016.25</v>
      </c>
      <c r="J26" s="18">
        <v>156262592.02000001</v>
      </c>
      <c r="K26" s="22">
        <f t="shared" si="1"/>
        <v>5.5317588563711401E-3</v>
      </c>
      <c r="L26" s="22">
        <f t="shared" si="2"/>
        <v>1.2606219918250654E-3</v>
      </c>
      <c r="M26" s="18">
        <v>3623100</v>
      </c>
      <c r="N26" s="18">
        <v>532748.66</v>
      </c>
      <c r="O26" s="22">
        <f t="shared" si="3"/>
        <v>0.14704221799011896</v>
      </c>
      <c r="P26" s="40">
        <v>837826383.79999995</v>
      </c>
      <c r="Q26" s="40">
        <v>180936074.50999999</v>
      </c>
      <c r="R26" s="22">
        <f t="shared" si="4"/>
        <v>4.32440427999804E-3</v>
      </c>
      <c r="S26" s="22">
        <f t="shared" si="5"/>
        <v>2.9444026651001321E-3</v>
      </c>
      <c r="T26" s="32">
        <f t="shared" si="6"/>
        <v>-560591.43999999994</v>
      </c>
      <c r="U26" s="33">
        <f t="shared" si="7"/>
        <v>335760.60000000003</v>
      </c>
      <c r="V26" s="34">
        <f t="shared" si="8"/>
        <v>1.6837806732750667E-3</v>
      </c>
      <c r="W26" s="35">
        <f t="shared" si="9"/>
        <v>0.86600554843977695</v>
      </c>
      <c r="X26" s="35">
        <f t="shared" si="10"/>
        <v>2.7044718344858061</v>
      </c>
      <c r="Y26" s="35">
        <f t="shared" si="11"/>
        <v>1.4947112353409298E-8</v>
      </c>
    </row>
    <row r="27" spans="1:25">
      <c r="A27" s="6"/>
      <c r="B27" s="7">
        <v>502</v>
      </c>
      <c r="C27" s="18">
        <v>9491872</v>
      </c>
      <c r="D27" s="18">
        <v>1265760.68</v>
      </c>
      <c r="E27" s="18">
        <v>0</v>
      </c>
      <c r="F27" s="18">
        <v>50000</v>
      </c>
      <c r="G27" s="18">
        <v>11684.74</v>
      </c>
      <c r="H27" s="21">
        <f t="shared" si="0"/>
        <v>1.2310258713981814E-3</v>
      </c>
      <c r="I27" s="25">
        <v>756304016.25</v>
      </c>
      <c r="J27" s="18">
        <v>156262592.02000001</v>
      </c>
      <c r="K27" s="22">
        <f t="shared" si="1"/>
        <v>1.255033927634521E-2</v>
      </c>
      <c r="L27" s="22">
        <f t="shared" si="2"/>
        <v>7.4776309857348794E-5</v>
      </c>
      <c r="M27" s="18">
        <v>12790300</v>
      </c>
      <c r="N27" s="18">
        <v>3353.84</v>
      </c>
      <c r="O27" s="22">
        <f t="shared" si="3"/>
        <v>2.6221746167017195E-4</v>
      </c>
      <c r="P27" s="40">
        <v>837826383.79999995</v>
      </c>
      <c r="Q27" s="40">
        <v>180936074.50999999</v>
      </c>
      <c r="R27" s="22">
        <f t="shared" si="4"/>
        <v>1.5266050636874204E-2</v>
      </c>
      <c r="S27" s="22">
        <f t="shared" si="5"/>
        <v>1.8536049315111233E-5</v>
      </c>
      <c r="T27" s="32">
        <f t="shared" si="6"/>
        <v>3298428</v>
      </c>
      <c r="U27" s="33">
        <f t="shared" si="7"/>
        <v>-8330.9</v>
      </c>
      <c r="V27" s="34">
        <f t="shared" si="8"/>
        <v>-5.6240260542237562E-5</v>
      </c>
      <c r="W27" s="35">
        <f t="shared" si="9"/>
        <v>1.3475002612761739</v>
      </c>
      <c r="X27" s="35">
        <f t="shared" si="10"/>
        <v>0.28702735362532672</v>
      </c>
      <c r="Y27" s="35">
        <f t="shared" si="11"/>
        <v>1.5863467492739447E-9</v>
      </c>
    </row>
    <row r="28" spans="1:25">
      <c r="A28" s="6"/>
      <c r="B28" s="7">
        <v>503</v>
      </c>
      <c r="C28" s="18">
        <v>28740099.879999999</v>
      </c>
      <c r="D28" s="18">
        <v>6033259.1799999997</v>
      </c>
      <c r="E28" s="18">
        <v>0</v>
      </c>
      <c r="F28" s="18">
        <v>17423.490000000002</v>
      </c>
      <c r="G28" s="18">
        <v>5676018.1799999997</v>
      </c>
      <c r="H28" s="21">
        <f t="shared" si="0"/>
        <v>0.19749472700858267</v>
      </c>
      <c r="I28" s="25">
        <v>756304016.25</v>
      </c>
      <c r="J28" s="18">
        <v>156262592.02000001</v>
      </c>
      <c r="K28" s="22">
        <f t="shared" si="1"/>
        <v>3.8000723601208299E-2</v>
      </c>
      <c r="L28" s="22">
        <f t="shared" si="2"/>
        <v>3.6323589072895499E-2</v>
      </c>
      <c r="M28" s="18">
        <v>45043257.009999998</v>
      </c>
      <c r="N28" s="18">
        <v>9462267.1600000001</v>
      </c>
      <c r="O28" s="22">
        <f t="shared" si="3"/>
        <v>0.21007066957656489</v>
      </c>
      <c r="P28" s="40">
        <v>837826383.79999995</v>
      </c>
      <c r="Q28" s="40">
        <v>180936074.50999999</v>
      </c>
      <c r="R28" s="22">
        <f t="shared" si="4"/>
        <v>5.376204173196867E-2</v>
      </c>
      <c r="S28" s="22">
        <f t="shared" si="5"/>
        <v>5.229618905807E-2</v>
      </c>
      <c r="T28" s="32">
        <f t="shared" si="6"/>
        <v>16303157.129999999</v>
      </c>
      <c r="U28" s="33">
        <f t="shared" si="7"/>
        <v>3786248.9800000004</v>
      </c>
      <c r="V28" s="34">
        <f t="shared" si="8"/>
        <v>1.5972599985174502E-2</v>
      </c>
      <c r="W28" s="35">
        <f t="shared" si="9"/>
        <v>1.5672616726480215</v>
      </c>
      <c r="X28" s="35">
        <f t="shared" si="10"/>
        <v>1.6670607563135045</v>
      </c>
      <c r="Y28" s="35">
        <f t="shared" si="11"/>
        <v>9.2135344531384145E-9</v>
      </c>
    </row>
    <row r="29" spans="1:25" s="51" customFormat="1" ht="13.5" thickBot="1">
      <c r="A29" s="41"/>
      <c r="B29" s="42">
        <v>500</v>
      </c>
      <c r="C29" s="43">
        <f>SUM(C26:C28)</f>
        <v>42415663.32</v>
      </c>
      <c r="D29" s="43">
        <f t="shared" ref="D29:G29" si="16">SUM(D26:D28)</f>
        <v>7466761.8599999994</v>
      </c>
      <c r="E29" s="43">
        <f t="shared" si="16"/>
        <v>0</v>
      </c>
      <c r="F29" s="43">
        <f t="shared" si="16"/>
        <v>67423.490000000005</v>
      </c>
      <c r="G29" s="43">
        <f t="shared" si="16"/>
        <v>5884690.9799999995</v>
      </c>
      <c r="H29" s="44">
        <f t="shared" si="0"/>
        <v>0.13873862906737161</v>
      </c>
      <c r="I29" s="28">
        <v>756304016.25</v>
      </c>
      <c r="J29" s="75">
        <v>156262592.02000001</v>
      </c>
      <c r="K29" s="29">
        <f t="shared" si="1"/>
        <v>5.6082821733924648E-2</v>
      </c>
      <c r="L29" s="45">
        <f t="shared" si="2"/>
        <v>3.7658987374577908E-2</v>
      </c>
      <c r="M29" s="43">
        <f t="shared" ref="M29:N29" si="17">SUM(M26:M28)</f>
        <v>61456657.009999998</v>
      </c>
      <c r="N29" s="43">
        <f t="shared" si="17"/>
        <v>9998369.6600000001</v>
      </c>
      <c r="O29" s="45">
        <f t="shared" si="3"/>
        <v>0.16268977432946122</v>
      </c>
      <c r="P29" s="79">
        <v>837826383.79999995</v>
      </c>
      <c r="Q29" s="79">
        <v>180936074.50999999</v>
      </c>
      <c r="R29" s="29">
        <f t="shared" si="4"/>
        <v>7.3352496648840915E-2</v>
      </c>
      <c r="S29" s="45">
        <f t="shared" si="5"/>
        <v>5.5259127772485248E-2</v>
      </c>
      <c r="T29" s="47">
        <f t="shared" si="6"/>
        <v>19040993.689999998</v>
      </c>
      <c r="U29" s="48">
        <f t="shared" si="7"/>
        <v>4113678.6800000006</v>
      </c>
      <c r="V29" s="49">
        <f t="shared" si="8"/>
        <v>1.7600140397907339E-2</v>
      </c>
      <c r="W29" s="50">
        <f t="shared" si="9"/>
        <v>1.4489142029053619</v>
      </c>
      <c r="X29" s="50">
        <f t="shared" si="10"/>
        <v>1.699047527555984</v>
      </c>
      <c r="Y29" s="50">
        <f t="shared" si="11"/>
        <v>9.3903193830044155E-9</v>
      </c>
    </row>
    <row r="30" spans="1:25" s="51" customFormat="1">
      <c r="A30" s="41"/>
      <c r="B30" s="42">
        <v>605</v>
      </c>
      <c r="C30" s="43">
        <v>7710.88</v>
      </c>
      <c r="D30" s="46">
        <v>1874.78</v>
      </c>
      <c r="E30" s="46">
        <v>0</v>
      </c>
      <c r="F30" s="46">
        <v>0</v>
      </c>
      <c r="G30" s="52">
        <v>7629.72</v>
      </c>
      <c r="H30" s="44">
        <f t="shared" si="0"/>
        <v>0.98947461249559066</v>
      </c>
      <c r="I30" s="28">
        <v>756304016.25</v>
      </c>
      <c r="J30" s="75">
        <v>156262592.02000001</v>
      </c>
      <c r="K30" s="29">
        <f t="shared" si="1"/>
        <v>1.0195476732006578E-5</v>
      </c>
      <c r="L30" s="45">
        <f t="shared" si="2"/>
        <v>4.8826273142989167E-5</v>
      </c>
      <c r="M30" s="46">
        <v>19600</v>
      </c>
      <c r="N30" s="46">
        <v>2458.09</v>
      </c>
      <c r="O30" s="45">
        <f t="shared" si="3"/>
        <v>0.12541275510204083</v>
      </c>
      <c r="P30" s="79">
        <v>837826383.79999995</v>
      </c>
      <c r="Q30" s="79">
        <v>180936074.50999999</v>
      </c>
      <c r="R30" s="29">
        <f t="shared" si="4"/>
        <v>2.3393868203461558E-5</v>
      </c>
      <c r="S30" s="45">
        <f t="shared" si="5"/>
        <v>1.3585405821679558E-5</v>
      </c>
      <c r="T30" s="47">
        <f t="shared" si="6"/>
        <v>11889.119999999999</v>
      </c>
      <c r="U30" s="48">
        <f t="shared" si="7"/>
        <v>-5171.63</v>
      </c>
      <c r="V30" s="49">
        <f t="shared" si="8"/>
        <v>-3.5240867321309609E-5</v>
      </c>
      <c r="W30" s="50">
        <f t="shared" si="9"/>
        <v>2.5418629261511008</v>
      </c>
      <c r="X30" s="50">
        <f t="shared" si="10"/>
        <v>0.32217302863014635</v>
      </c>
      <c r="Y30" s="50">
        <f t="shared" si="11"/>
        <v>1.7805903521596543E-9</v>
      </c>
    </row>
    <row r="31" spans="1:25" s="56" customFormat="1">
      <c r="A31" s="53"/>
      <c r="B31" s="7">
        <v>701</v>
      </c>
      <c r="C31" s="18">
        <v>128810525.70999999</v>
      </c>
      <c r="D31" s="18">
        <v>27613996.469999999</v>
      </c>
      <c r="E31" s="18">
        <v>0</v>
      </c>
      <c r="F31" s="18">
        <v>2129.25</v>
      </c>
      <c r="G31" s="18">
        <v>28790523.52</v>
      </c>
      <c r="H31" s="21">
        <f t="shared" si="0"/>
        <v>0.22351064372501739</v>
      </c>
      <c r="I31" s="25">
        <v>756304016.25</v>
      </c>
      <c r="J31" s="18">
        <v>156262592.02000001</v>
      </c>
      <c r="K31" s="22">
        <f t="shared" si="1"/>
        <v>0.17031580282845019</v>
      </c>
      <c r="L31" s="22">
        <f t="shared" si="2"/>
        <v>0.18424450246105675</v>
      </c>
      <c r="M31" s="18">
        <v>154934747.33000001</v>
      </c>
      <c r="N31" s="18">
        <v>37922948.969999999</v>
      </c>
      <c r="O31" s="22">
        <f t="shared" si="3"/>
        <v>0.24476723022774749</v>
      </c>
      <c r="P31" s="40">
        <v>837826383.79999995</v>
      </c>
      <c r="Q31" s="40">
        <v>180936074.50999999</v>
      </c>
      <c r="R31" s="22">
        <f t="shared" si="4"/>
        <v>0.18492464587625704</v>
      </c>
      <c r="S31" s="22">
        <f t="shared" si="5"/>
        <v>0.20959307906231861</v>
      </c>
      <c r="T31" s="32">
        <f t="shared" si="6"/>
        <v>26124221.62000002</v>
      </c>
      <c r="U31" s="33">
        <f t="shared" si="7"/>
        <v>9132425.4499999993</v>
      </c>
      <c r="V31" s="54">
        <f t="shared" si="8"/>
        <v>2.5348576601261857E-2</v>
      </c>
      <c r="W31" s="55">
        <f t="shared" si="9"/>
        <v>1.2028112336007017</v>
      </c>
      <c r="X31" s="55">
        <f t="shared" si="10"/>
        <v>1.3172024796164596</v>
      </c>
      <c r="Y31" s="55">
        <f t="shared" si="11"/>
        <v>7.2799328889146447E-9</v>
      </c>
    </row>
    <row r="32" spans="1:25" s="56" customFormat="1">
      <c r="A32" s="53"/>
      <c r="B32" s="7">
        <v>702</v>
      </c>
      <c r="C32" s="18">
        <v>276387892.79000002</v>
      </c>
      <c r="D32" s="18">
        <v>61150284.009999998</v>
      </c>
      <c r="E32" s="18">
        <v>0</v>
      </c>
      <c r="F32" s="18">
        <v>4071</v>
      </c>
      <c r="G32" s="18">
        <v>53851098.479999997</v>
      </c>
      <c r="H32" s="21">
        <f t="shared" si="0"/>
        <v>0.19483884744877791</v>
      </c>
      <c r="I32" s="25">
        <v>756304016.25</v>
      </c>
      <c r="J32" s="18">
        <v>156262592.02000001</v>
      </c>
      <c r="K32" s="22">
        <f t="shared" si="1"/>
        <v>0.36544549129914794</v>
      </c>
      <c r="L32" s="22">
        <f t="shared" si="2"/>
        <v>0.34461925777544766</v>
      </c>
      <c r="M32" s="18">
        <v>287565442.07999998</v>
      </c>
      <c r="N32" s="18">
        <v>67098059.609999999</v>
      </c>
      <c r="O32" s="22">
        <f t="shared" si="3"/>
        <v>0.2333314431827086</v>
      </c>
      <c r="P32" s="40">
        <v>837826383.79999995</v>
      </c>
      <c r="Q32" s="40">
        <v>180936074.50999999</v>
      </c>
      <c r="R32" s="22">
        <f t="shared" si="4"/>
        <v>0.34322796183110604</v>
      </c>
      <c r="S32" s="22">
        <f t="shared" si="5"/>
        <v>0.37083848420891669</v>
      </c>
      <c r="T32" s="32">
        <f t="shared" si="6"/>
        <v>11177549.289999962</v>
      </c>
      <c r="U32" s="33">
        <f t="shared" si="7"/>
        <v>13246961.130000003</v>
      </c>
      <c r="V32" s="54">
        <f t="shared" si="8"/>
        <v>2.6219226433469023E-2</v>
      </c>
      <c r="W32" s="55">
        <f t="shared" si="9"/>
        <v>1.0404415301161281</v>
      </c>
      <c r="X32" s="55">
        <f t="shared" si="10"/>
        <v>1.2459924031989775</v>
      </c>
      <c r="Y32" s="55">
        <f t="shared" si="11"/>
        <v>6.8863680533210304E-9</v>
      </c>
    </row>
    <row r="33" spans="1:25">
      <c r="A33" s="6"/>
      <c r="B33" s="19">
        <v>703</v>
      </c>
      <c r="C33" s="18">
        <v>31884008.780000001</v>
      </c>
      <c r="D33" s="18"/>
      <c r="E33" s="18"/>
      <c r="F33" s="18"/>
      <c r="G33" s="18">
        <v>7158691.3300000001</v>
      </c>
      <c r="H33" s="21">
        <f t="shared" si="0"/>
        <v>0.22452293810966639</v>
      </c>
      <c r="I33" s="25">
        <v>756304016.25</v>
      </c>
      <c r="J33" s="18">
        <v>156262592.02000001</v>
      </c>
      <c r="K33" s="22">
        <f t="shared" si="1"/>
        <v>4.2157661594990903E-2</v>
      </c>
      <c r="L33" s="22">
        <f t="shared" si="2"/>
        <v>4.5811932577463972E-2</v>
      </c>
      <c r="M33" s="18">
        <v>28289300</v>
      </c>
      <c r="N33" s="18">
        <v>7226367.3099999996</v>
      </c>
      <c r="O33" s="22">
        <f t="shared" si="3"/>
        <v>0.25544524997083701</v>
      </c>
      <c r="P33" s="40">
        <v>837826383.79999995</v>
      </c>
      <c r="Q33" s="40">
        <v>180936074.50999999</v>
      </c>
      <c r="R33" s="22">
        <f t="shared" si="4"/>
        <v>3.3765109988172712E-2</v>
      </c>
      <c r="S33" s="22">
        <f t="shared" si="5"/>
        <v>3.9938786831592347E-2</v>
      </c>
      <c r="T33" s="32">
        <f t="shared" si="6"/>
        <v>-3594708.7800000012</v>
      </c>
      <c r="U33" s="33">
        <f t="shared" si="7"/>
        <v>67675.979999999516</v>
      </c>
      <c r="V33" s="34">
        <f t="shared" si="8"/>
        <v>-5.8731457458716246E-3</v>
      </c>
      <c r="W33" s="35">
        <f t="shared" si="9"/>
        <v>0.88725668704950089</v>
      </c>
      <c r="X33" s="35">
        <f t="shared" si="10"/>
        <v>1.009453680411724</v>
      </c>
      <c r="Y33" s="35">
        <f t="shared" si="11"/>
        <v>5.579062567514326E-9</v>
      </c>
    </row>
    <row r="34" spans="1:25">
      <c r="A34" s="6"/>
      <c r="B34" s="7">
        <v>707</v>
      </c>
      <c r="C34" s="18">
        <v>4920506.6500000004</v>
      </c>
      <c r="D34" s="18">
        <v>66212.179999999993</v>
      </c>
      <c r="E34" s="18">
        <v>0</v>
      </c>
      <c r="F34" s="18">
        <v>0</v>
      </c>
      <c r="G34" s="18">
        <v>2090188.88</v>
      </c>
      <c r="H34" s="21">
        <f t="shared" si="0"/>
        <v>0.42479139419514855</v>
      </c>
      <c r="I34" s="25">
        <v>756304016.25</v>
      </c>
      <c r="J34" s="18">
        <v>156262592.02000001</v>
      </c>
      <c r="K34" s="22">
        <f t="shared" si="1"/>
        <v>6.5059903746081688E-3</v>
      </c>
      <c r="L34" s="22">
        <f t="shared" si="2"/>
        <v>1.3376130863952885E-2</v>
      </c>
      <c r="M34" s="18">
        <v>4049415.6</v>
      </c>
      <c r="N34" s="18">
        <v>89015.74</v>
      </c>
      <c r="O34" s="22">
        <f t="shared" si="3"/>
        <v>2.19823670358755E-2</v>
      </c>
      <c r="P34" s="40">
        <v>837826383.79999995</v>
      </c>
      <c r="Q34" s="40">
        <v>180936074.50999999</v>
      </c>
      <c r="R34" s="22">
        <f t="shared" si="4"/>
        <v>4.8332395330327148E-3</v>
      </c>
      <c r="S34" s="22">
        <f t="shared" si="5"/>
        <v>4.9197342343734924E-4</v>
      </c>
      <c r="T34" s="32">
        <f t="shared" si="6"/>
        <v>-871091.05000000028</v>
      </c>
      <c r="U34" s="33">
        <f t="shared" si="7"/>
        <v>-2001173.14</v>
      </c>
      <c r="V34" s="34">
        <f t="shared" si="8"/>
        <v>-1.2884157440515536E-2</v>
      </c>
      <c r="W34" s="35">
        <f t="shared" si="9"/>
        <v>0.82296720399717371</v>
      </c>
      <c r="X34" s="35">
        <f t="shared" si="10"/>
        <v>4.2587414396731464E-2</v>
      </c>
      <c r="Y34" s="35">
        <f t="shared" si="11"/>
        <v>2.3537271111946076E-10</v>
      </c>
    </row>
    <row r="35" spans="1:25">
      <c r="A35" s="6"/>
      <c r="B35" s="7">
        <v>709</v>
      </c>
      <c r="C35" s="18">
        <v>21440166.07</v>
      </c>
      <c r="D35" s="18">
        <v>5539484.1900000004</v>
      </c>
      <c r="E35" s="18">
        <v>0</v>
      </c>
      <c r="F35" s="18">
        <v>45247.1</v>
      </c>
      <c r="G35" s="18">
        <v>6347779.0199999996</v>
      </c>
      <c r="H35" s="21">
        <f t="shared" si="0"/>
        <v>0.29606948935354022</v>
      </c>
      <c r="I35" s="25">
        <v>756304016.25</v>
      </c>
      <c r="J35" s="18">
        <v>156262592.02000001</v>
      </c>
      <c r="K35" s="22">
        <f t="shared" si="1"/>
        <v>2.8348607979509721E-2</v>
      </c>
      <c r="L35" s="22">
        <f t="shared" si="2"/>
        <v>4.0622512003304981E-2</v>
      </c>
      <c r="M35" s="18">
        <v>23466494.989999998</v>
      </c>
      <c r="N35" s="18">
        <v>5676699.0099999998</v>
      </c>
      <c r="O35" s="22">
        <f t="shared" si="3"/>
        <v>0.241906557089973</v>
      </c>
      <c r="P35" s="40">
        <v>837826383.79999995</v>
      </c>
      <c r="Q35" s="40">
        <v>180936074.50999999</v>
      </c>
      <c r="R35" s="22">
        <f t="shared" si="4"/>
        <v>2.8008780152716885E-2</v>
      </c>
      <c r="S35" s="22">
        <f t="shared" si="5"/>
        <v>3.1374058630227769E-2</v>
      </c>
      <c r="T35" s="32">
        <f t="shared" si="6"/>
        <v>2026328.9199999981</v>
      </c>
      <c r="U35" s="33">
        <f t="shared" si="7"/>
        <v>-671080.00999999978</v>
      </c>
      <c r="V35" s="34">
        <f t="shared" si="8"/>
        <v>-9.2484533730772117E-3</v>
      </c>
      <c r="W35" s="35">
        <f t="shared" si="9"/>
        <v>1.0945108780120563</v>
      </c>
      <c r="X35" s="35">
        <f t="shared" si="10"/>
        <v>0.89428113236367834</v>
      </c>
      <c r="Y35" s="35">
        <f t="shared" si="11"/>
        <v>4.9425253354562698E-9</v>
      </c>
    </row>
    <row r="36" spans="1:25" s="51" customFormat="1">
      <c r="A36" s="41"/>
      <c r="B36" s="42">
        <v>700</v>
      </c>
      <c r="C36" s="43">
        <f>SUM(C31:C35)</f>
        <v>463443099.99999994</v>
      </c>
      <c r="D36" s="43">
        <f t="shared" ref="D36:N36" si="18">SUM(D31:D35)</f>
        <v>94369976.849999994</v>
      </c>
      <c r="E36" s="43">
        <f t="shared" si="18"/>
        <v>0</v>
      </c>
      <c r="F36" s="43">
        <f t="shared" si="18"/>
        <v>51447.35</v>
      </c>
      <c r="G36" s="43">
        <f t="shared" si="18"/>
        <v>98238281.229999989</v>
      </c>
      <c r="H36" s="44">
        <f t="shared" si="0"/>
        <v>0.2119748491886059</v>
      </c>
      <c r="I36" s="28">
        <v>756304016.25</v>
      </c>
      <c r="J36" s="75">
        <v>156262592.02000001</v>
      </c>
      <c r="K36" s="29">
        <f t="shared" si="1"/>
        <v>0.61277355407670686</v>
      </c>
      <c r="L36" s="45">
        <f t="shared" si="2"/>
        <v>0.62867433568122622</v>
      </c>
      <c r="M36" s="43">
        <f t="shared" si="18"/>
        <v>498305400</v>
      </c>
      <c r="N36" s="43">
        <f t="shared" si="18"/>
        <v>118013090.64</v>
      </c>
      <c r="O36" s="45">
        <f t="shared" si="3"/>
        <v>0.23682884158991654</v>
      </c>
      <c r="P36" s="79">
        <v>837826383.79999995</v>
      </c>
      <c r="Q36" s="79">
        <v>180936074.50999999</v>
      </c>
      <c r="R36" s="29">
        <f t="shared" si="4"/>
        <v>0.5947597373812854</v>
      </c>
      <c r="S36" s="45">
        <f t="shared" si="5"/>
        <v>0.65223638215649271</v>
      </c>
      <c r="T36" s="47">
        <f t="shared" si="6"/>
        <v>34862300.00000006</v>
      </c>
      <c r="U36" s="48">
        <f t="shared" si="7"/>
        <v>19774809.410000011</v>
      </c>
      <c r="V36" s="49">
        <f t="shared" si="8"/>
        <v>2.3562046475266496E-2</v>
      </c>
      <c r="W36" s="50">
        <f t="shared" si="9"/>
        <v>1.0752245529170681</v>
      </c>
      <c r="X36" s="50">
        <f t="shared" si="10"/>
        <v>1.201294334167984</v>
      </c>
      <c r="Y36" s="50">
        <f t="shared" si="11"/>
        <v>6.639330146966302E-9</v>
      </c>
    </row>
    <row r="37" spans="1:25" s="56" customFormat="1">
      <c r="A37" s="53"/>
      <c r="B37" s="7">
        <v>801</v>
      </c>
      <c r="C37" s="18">
        <v>79267500</v>
      </c>
      <c r="D37" s="18">
        <v>17238045.359999999</v>
      </c>
      <c r="E37" s="18">
        <v>0</v>
      </c>
      <c r="F37" s="18">
        <v>0</v>
      </c>
      <c r="G37" s="18">
        <v>16985159.75</v>
      </c>
      <c r="H37" s="21">
        <f t="shared" si="0"/>
        <v>0.21427646576465764</v>
      </c>
      <c r="I37" s="25">
        <v>756304016.25</v>
      </c>
      <c r="J37" s="18">
        <v>156262592.02000001</v>
      </c>
      <c r="K37" s="22">
        <f t="shared" si="1"/>
        <v>0.10480904278815537</v>
      </c>
      <c r="L37" s="22">
        <f t="shared" si="2"/>
        <v>0.10869626268471262</v>
      </c>
      <c r="M37" s="18">
        <v>79877635.689999998</v>
      </c>
      <c r="N37" s="18">
        <v>17480114.399999999</v>
      </c>
      <c r="O37" s="22">
        <f t="shared" si="3"/>
        <v>0.21883615168379802</v>
      </c>
      <c r="P37" s="40">
        <v>837826383.79999995</v>
      </c>
      <c r="Q37" s="40">
        <v>180936074.50999999</v>
      </c>
      <c r="R37" s="22">
        <f t="shared" si="4"/>
        <v>9.5339126619182507E-2</v>
      </c>
      <c r="S37" s="22">
        <f t="shared" si="5"/>
        <v>9.6609338117556579E-2</v>
      </c>
      <c r="T37" s="32">
        <f t="shared" si="6"/>
        <v>610135.68999999762</v>
      </c>
      <c r="U37" s="33">
        <f t="shared" si="7"/>
        <v>494954.64999999851</v>
      </c>
      <c r="V37" s="54">
        <f t="shared" si="8"/>
        <v>-1.2086924567156043E-2</v>
      </c>
      <c r="W37" s="55">
        <f t="shared" si="9"/>
        <v>1.0076971733686568</v>
      </c>
      <c r="X37" s="55">
        <f t="shared" si="10"/>
        <v>1.0291404177108194</v>
      </c>
      <c r="Y37" s="55">
        <f t="shared" si="11"/>
        <v>5.6878674996010311E-9</v>
      </c>
    </row>
    <row r="38" spans="1:25">
      <c r="A38" s="6"/>
      <c r="B38" s="7">
        <v>804</v>
      </c>
      <c r="C38" s="18">
        <v>2879200</v>
      </c>
      <c r="D38" s="18">
        <v>890680.38</v>
      </c>
      <c r="E38" s="18">
        <v>0</v>
      </c>
      <c r="F38" s="18">
        <v>82373.78</v>
      </c>
      <c r="G38" s="18">
        <v>789179.43</v>
      </c>
      <c r="H38" s="21">
        <f t="shared" si="0"/>
        <v>0.27409677340928035</v>
      </c>
      <c r="I38" s="25">
        <v>756304016.25</v>
      </c>
      <c r="J38" s="18">
        <v>156262592.02000001</v>
      </c>
      <c r="K38" s="22">
        <f t="shared" si="1"/>
        <v>3.8069346957537065E-3</v>
      </c>
      <c r="L38" s="22">
        <f t="shared" si="2"/>
        <v>5.0503413504045368E-3</v>
      </c>
      <c r="M38" s="18">
        <v>23369800</v>
      </c>
      <c r="N38" s="18">
        <v>5165284.53</v>
      </c>
      <c r="O38" s="22">
        <f t="shared" si="3"/>
        <v>0.22102390820631757</v>
      </c>
      <c r="P38" s="40">
        <v>837826383.79999995</v>
      </c>
      <c r="Q38" s="40">
        <v>180936074.50999999</v>
      </c>
      <c r="R38" s="22">
        <f t="shared" si="4"/>
        <v>2.7893368425574282E-2</v>
      </c>
      <c r="S38" s="22">
        <f t="shared" si="5"/>
        <v>2.8547566006327418E-2</v>
      </c>
      <c r="T38" s="32">
        <f t="shared" si="6"/>
        <v>20490600</v>
      </c>
      <c r="U38" s="33">
        <f t="shared" si="7"/>
        <v>4376105.1000000006</v>
      </c>
      <c r="V38" s="34">
        <f t="shared" si="8"/>
        <v>2.3497224655922883E-2</v>
      </c>
      <c r="W38" s="35">
        <f t="shared" si="9"/>
        <v>8.1167685468185606</v>
      </c>
      <c r="X38" s="35">
        <f t="shared" si="10"/>
        <v>6.5451332531563828</v>
      </c>
      <c r="Y38" s="35">
        <f t="shared" si="11"/>
        <v>3.6173733020800371E-8</v>
      </c>
    </row>
    <row r="39" spans="1:25" s="51" customFormat="1">
      <c r="A39" s="41"/>
      <c r="B39" s="42">
        <v>800</v>
      </c>
      <c r="C39" s="43">
        <f>SUM(C37:C38)</f>
        <v>82146700</v>
      </c>
      <c r="D39" s="43">
        <f t="shared" ref="D39:N39" si="19">SUM(D37:D38)</f>
        <v>18128725.739999998</v>
      </c>
      <c r="E39" s="43">
        <f t="shared" si="19"/>
        <v>0</v>
      </c>
      <c r="F39" s="43">
        <f t="shared" si="19"/>
        <v>82373.78</v>
      </c>
      <c r="G39" s="43">
        <f t="shared" si="19"/>
        <v>17774339.18</v>
      </c>
      <c r="H39" s="44">
        <f t="shared" si="0"/>
        <v>0.21637313708280428</v>
      </c>
      <c r="I39" s="28">
        <v>756304016.25</v>
      </c>
      <c r="J39" s="75">
        <v>156262592.02000001</v>
      </c>
      <c r="K39" s="29">
        <f t="shared" si="1"/>
        <v>0.10861597748390907</v>
      </c>
      <c r="L39" s="45">
        <f t="shared" si="2"/>
        <v>0.11374660403511716</v>
      </c>
      <c r="M39" s="43">
        <f t="shared" si="19"/>
        <v>103247435.69</v>
      </c>
      <c r="N39" s="43">
        <f t="shared" si="19"/>
        <v>22645398.93</v>
      </c>
      <c r="O39" s="45">
        <f t="shared" si="3"/>
        <v>0.2193313449255313</v>
      </c>
      <c r="P39" s="79">
        <v>837826383.79999995</v>
      </c>
      <c r="Q39" s="79">
        <v>180936074.50999999</v>
      </c>
      <c r="R39" s="29">
        <f t="shared" si="4"/>
        <v>0.12323249504475679</v>
      </c>
      <c r="S39" s="45">
        <f t="shared" si="5"/>
        <v>0.125156904123884</v>
      </c>
      <c r="T39" s="47">
        <f t="shared" si="6"/>
        <v>21100735.689999998</v>
      </c>
      <c r="U39" s="48">
        <f t="shared" si="7"/>
        <v>4871059.75</v>
      </c>
      <c r="V39" s="49">
        <f t="shared" si="8"/>
        <v>1.1410300088766839E-2</v>
      </c>
      <c r="W39" s="50">
        <f t="shared" si="9"/>
        <v>1.2568665045583085</v>
      </c>
      <c r="X39" s="50">
        <f t="shared" si="10"/>
        <v>1.2740501180196337</v>
      </c>
      <c r="Y39" s="50">
        <f t="shared" si="11"/>
        <v>7.0414378197931968E-9</v>
      </c>
    </row>
    <row r="40" spans="1:25">
      <c r="A40" s="6"/>
      <c r="B40" s="7">
        <v>1001</v>
      </c>
      <c r="C40" s="18">
        <v>1696000</v>
      </c>
      <c r="D40" s="18">
        <v>460769.88</v>
      </c>
      <c r="E40" s="18">
        <v>0</v>
      </c>
      <c r="F40" s="18">
        <v>0</v>
      </c>
      <c r="G40" s="18">
        <v>544046.21</v>
      </c>
      <c r="H40" s="21">
        <f t="shared" si="0"/>
        <v>0.32078196344339621</v>
      </c>
      <c r="I40" s="25">
        <v>756304016.25</v>
      </c>
      <c r="J40" s="18">
        <v>156262592.02000001</v>
      </c>
      <c r="K40" s="22">
        <f t="shared" si="1"/>
        <v>2.2424844554036838E-3</v>
      </c>
      <c r="L40" s="22">
        <f t="shared" si="2"/>
        <v>3.4816151643661947E-3</v>
      </c>
      <c r="M40" s="18">
        <v>2048400</v>
      </c>
      <c r="N40" s="18">
        <v>618879.91</v>
      </c>
      <c r="O40" s="22">
        <f t="shared" si="3"/>
        <v>0.30212844659246241</v>
      </c>
      <c r="P40" s="40">
        <v>837826383.79999995</v>
      </c>
      <c r="Q40" s="40">
        <v>180936074.50999999</v>
      </c>
      <c r="R40" s="22">
        <f t="shared" si="4"/>
        <v>2.4448979402025848E-3</v>
      </c>
      <c r="S40" s="22">
        <f t="shared" si="5"/>
        <v>3.4204340492962099E-3</v>
      </c>
      <c r="T40" s="32">
        <f t="shared" si="6"/>
        <v>352400</v>
      </c>
      <c r="U40" s="33">
        <f t="shared" si="7"/>
        <v>74833.70000000007</v>
      </c>
      <c r="V40" s="34">
        <f t="shared" si="8"/>
        <v>-6.1181115069984787E-5</v>
      </c>
      <c r="W40" s="35">
        <f t="shared" si="9"/>
        <v>1.2077830188679246</v>
      </c>
      <c r="X40" s="35">
        <f t="shared" si="10"/>
        <v>1.1375502643424353</v>
      </c>
      <c r="Y40" s="35">
        <f t="shared" si="11"/>
        <v>6.2870285399032741E-9</v>
      </c>
    </row>
    <row r="41" spans="1:25">
      <c r="A41" s="6"/>
      <c r="B41" s="7">
        <v>1003</v>
      </c>
      <c r="C41" s="18">
        <v>15918381</v>
      </c>
      <c r="D41" s="18">
        <v>3798704.41</v>
      </c>
      <c r="E41" s="18">
        <v>0</v>
      </c>
      <c r="F41" s="18">
        <v>77998.490000000005</v>
      </c>
      <c r="G41" s="18">
        <v>3961413.11</v>
      </c>
      <c r="H41" s="21">
        <f t="shared" si="0"/>
        <v>0.24885778962069069</v>
      </c>
      <c r="I41" s="25">
        <v>756304016.25</v>
      </c>
      <c r="J41" s="18">
        <v>156262592.02000001</v>
      </c>
      <c r="K41" s="22">
        <f t="shared" si="1"/>
        <v>2.1047595488026736E-2</v>
      </c>
      <c r="L41" s="22">
        <f t="shared" si="2"/>
        <v>2.5351000894014222E-2</v>
      </c>
      <c r="M41" s="18">
        <v>15340891.1</v>
      </c>
      <c r="N41" s="18">
        <v>4194985.97</v>
      </c>
      <c r="O41" s="22">
        <f t="shared" si="3"/>
        <v>0.27345125799113457</v>
      </c>
      <c r="P41" s="40">
        <v>837826383.79999995</v>
      </c>
      <c r="Q41" s="40">
        <v>180936074.50999999</v>
      </c>
      <c r="R41" s="22">
        <f t="shared" si="4"/>
        <v>1.8310346148829409E-2</v>
      </c>
      <c r="S41" s="22">
        <f t="shared" si="5"/>
        <v>2.3184906500047623E-2</v>
      </c>
      <c r="T41" s="32">
        <f t="shared" si="6"/>
        <v>-577489.90000000037</v>
      </c>
      <c r="U41" s="33">
        <f t="shared" si="7"/>
        <v>233572.85999999987</v>
      </c>
      <c r="V41" s="34">
        <f t="shared" si="8"/>
        <v>-2.1660943939665993E-3</v>
      </c>
      <c r="W41" s="35">
        <f t="shared" si="9"/>
        <v>0.96372181944884971</v>
      </c>
      <c r="X41" s="35">
        <f t="shared" si="10"/>
        <v>1.0589620051012554</v>
      </c>
      <c r="Y41" s="35">
        <f t="shared" si="11"/>
        <v>5.8526858613964713E-9</v>
      </c>
    </row>
    <row r="42" spans="1:25">
      <c r="A42" s="6"/>
      <c r="B42" s="7">
        <v>1004</v>
      </c>
      <c r="C42" s="18">
        <v>3622900</v>
      </c>
      <c r="D42" s="18">
        <v>1028795.48</v>
      </c>
      <c r="E42" s="18">
        <v>0</v>
      </c>
      <c r="F42" s="18">
        <v>10925.84</v>
      </c>
      <c r="G42" s="18">
        <v>1315197.99</v>
      </c>
      <c r="H42" s="21">
        <f t="shared" si="0"/>
        <v>0.36302354191393632</v>
      </c>
      <c r="I42" s="25">
        <v>756304016.25</v>
      </c>
      <c r="J42" s="18">
        <v>156262592.02000001</v>
      </c>
      <c r="K42" s="22">
        <f t="shared" si="1"/>
        <v>4.7902694183266543E-3</v>
      </c>
      <c r="L42" s="22">
        <f t="shared" si="2"/>
        <v>8.4165888521269897E-3</v>
      </c>
      <c r="M42" s="18">
        <v>3851400</v>
      </c>
      <c r="N42" s="18">
        <v>1724219.81</v>
      </c>
      <c r="O42" s="22">
        <f t="shared" si="3"/>
        <v>0.44768650620553568</v>
      </c>
      <c r="P42" s="40">
        <v>837826383.79999995</v>
      </c>
      <c r="Q42" s="40">
        <v>180936074.50999999</v>
      </c>
      <c r="R42" s="22">
        <f t="shared" si="4"/>
        <v>4.5968951019801961E-3</v>
      </c>
      <c r="S42" s="22">
        <f t="shared" si="5"/>
        <v>9.5294419018950565E-3</v>
      </c>
      <c r="T42" s="32">
        <f t="shared" si="6"/>
        <v>228500</v>
      </c>
      <c r="U42" s="33">
        <f t="shared" si="7"/>
        <v>409021.82000000007</v>
      </c>
      <c r="V42" s="34">
        <f t="shared" si="8"/>
        <v>1.1128530497680669E-3</v>
      </c>
      <c r="W42" s="35">
        <f t="shared" si="9"/>
        <v>1.0630710204532281</v>
      </c>
      <c r="X42" s="35">
        <f t="shared" si="10"/>
        <v>1.3109963846584043</v>
      </c>
      <c r="Y42" s="35">
        <f t="shared" si="11"/>
        <v>7.2456329574340794E-9</v>
      </c>
    </row>
    <row r="43" spans="1:25" s="51" customFormat="1">
      <c r="A43" s="41"/>
      <c r="B43" s="42">
        <v>1000</v>
      </c>
      <c r="C43" s="43">
        <f>SUM(C40:C42)</f>
        <v>21237281</v>
      </c>
      <c r="D43" s="43">
        <f t="shared" ref="D43:N43" si="20">SUM(D40:D42)</f>
        <v>5288269.7699999996</v>
      </c>
      <c r="E43" s="43">
        <f t="shared" si="20"/>
        <v>0</v>
      </c>
      <c r="F43" s="43">
        <f t="shared" si="20"/>
        <v>88924.33</v>
      </c>
      <c r="G43" s="43">
        <f t="shared" si="20"/>
        <v>5820657.3100000005</v>
      </c>
      <c r="H43" s="44">
        <f t="shared" si="0"/>
        <v>0.27407733174505722</v>
      </c>
      <c r="I43" s="28">
        <v>756304016.25</v>
      </c>
      <c r="J43" s="75">
        <v>156262592.02000001</v>
      </c>
      <c r="K43" s="29">
        <f t="shared" si="1"/>
        <v>2.8080349361757077E-2</v>
      </c>
      <c r="L43" s="45">
        <f t="shared" si="2"/>
        <v>3.7249204910507414E-2</v>
      </c>
      <c r="M43" s="43">
        <f t="shared" si="20"/>
        <v>21240691.100000001</v>
      </c>
      <c r="N43" s="43">
        <f t="shared" si="20"/>
        <v>6538085.6899999995</v>
      </c>
      <c r="O43" s="45">
        <f t="shared" si="3"/>
        <v>0.30780946152924371</v>
      </c>
      <c r="P43" s="79">
        <v>837826383.79999995</v>
      </c>
      <c r="Q43" s="79">
        <v>180936074.50999999</v>
      </c>
      <c r="R43" s="29">
        <f t="shared" si="4"/>
        <v>2.5352139191012191E-2</v>
      </c>
      <c r="S43" s="45">
        <f t="shared" si="5"/>
        <v>3.6134782451238891E-2</v>
      </c>
      <c r="T43" s="47">
        <f t="shared" si="6"/>
        <v>3410.1000000014901</v>
      </c>
      <c r="U43" s="48">
        <f t="shared" si="7"/>
        <v>717428.37999999896</v>
      </c>
      <c r="V43" s="49">
        <f t="shared" si="8"/>
        <v>-1.1144224592685228E-3</v>
      </c>
      <c r="W43" s="50">
        <f t="shared" si="9"/>
        <v>1.000160571402714</v>
      </c>
      <c r="X43" s="50">
        <f t="shared" si="10"/>
        <v>1.1232555606335806</v>
      </c>
      <c r="Y43" s="50">
        <f t="shared" si="11"/>
        <v>6.2080243736662945E-9</v>
      </c>
    </row>
    <row r="44" spans="1:25">
      <c r="A44" s="6"/>
      <c r="B44" s="7">
        <v>1101</v>
      </c>
      <c r="C44" s="18">
        <v>26978000</v>
      </c>
      <c r="D44" s="18">
        <v>6166832.2400000002</v>
      </c>
      <c r="E44" s="18">
        <v>0</v>
      </c>
      <c r="F44" s="18">
        <v>0</v>
      </c>
      <c r="G44" s="18">
        <v>8808804</v>
      </c>
      <c r="H44" s="21">
        <f t="shared" si="0"/>
        <v>0.32651805174586701</v>
      </c>
      <c r="I44" s="25">
        <v>756304016.25</v>
      </c>
      <c r="J44" s="18">
        <v>156262592.02000001</v>
      </c>
      <c r="K44" s="22">
        <f t="shared" si="1"/>
        <v>3.5670840588372985E-2</v>
      </c>
      <c r="L44" s="22">
        <f t="shared" si="2"/>
        <v>5.6371802656854451E-2</v>
      </c>
      <c r="M44" s="18">
        <v>32688100</v>
      </c>
      <c r="N44" s="18">
        <v>7809355.9299999997</v>
      </c>
      <c r="O44" s="22">
        <f t="shared" si="3"/>
        <v>0.2389051651824364</v>
      </c>
      <c r="P44" s="40">
        <v>837826383.79999995</v>
      </c>
      <c r="Q44" s="40">
        <v>180936074.50999999</v>
      </c>
      <c r="R44" s="22">
        <f t="shared" si="4"/>
        <v>3.9015362409263871E-2</v>
      </c>
      <c r="S44" s="22">
        <f t="shared" si="5"/>
        <v>4.3160856402731297E-2</v>
      </c>
      <c r="T44" s="32">
        <f t="shared" si="6"/>
        <v>5710100</v>
      </c>
      <c r="U44" s="33">
        <f t="shared" si="7"/>
        <v>-999448.0700000003</v>
      </c>
      <c r="V44" s="34">
        <f t="shared" si="8"/>
        <v>-1.3210946254123154E-2</v>
      </c>
      <c r="W44" s="35">
        <f t="shared" si="9"/>
        <v>1.2116576469716065</v>
      </c>
      <c r="X44" s="35">
        <f t="shared" si="10"/>
        <v>0.88653986738721846</v>
      </c>
      <c r="Y44" s="35">
        <f t="shared" si="11"/>
        <v>4.8997408050776582E-9</v>
      </c>
    </row>
    <row r="45" spans="1:25">
      <c r="A45" s="6"/>
      <c r="B45" s="7">
        <v>1105</v>
      </c>
      <c r="C45" s="18">
        <v>596100</v>
      </c>
      <c r="D45" s="18">
        <v>115287.06</v>
      </c>
      <c r="E45" s="18">
        <v>0</v>
      </c>
      <c r="F45" s="18">
        <v>0</v>
      </c>
      <c r="G45" s="18">
        <v>174673.07</v>
      </c>
      <c r="H45" s="21">
        <f t="shared" si="0"/>
        <v>0.29302645529273613</v>
      </c>
      <c r="I45" s="25">
        <v>756304016.25</v>
      </c>
      <c r="J45" s="18">
        <v>156262592.02000001</v>
      </c>
      <c r="K45" s="22">
        <f t="shared" si="1"/>
        <v>7.8817510841163666E-4</v>
      </c>
      <c r="L45" s="22">
        <f t="shared" si="2"/>
        <v>1.1178175642807949E-3</v>
      </c>
      <c r="M45" s="18">
        <v>696000</v>
      </c>
      <c r="N45" s="18">
        <v>173430.61</v>
      </c>
      <c r="O45" s="22">
        <f t="shared" si="3"/>
        <v>0.2491819109195402</v>
      </c>
      <c r="P45" s="40">
        <v>837826383.79999995</v>
      </c>
      <c r="Q45" s="40">
        <v>180936074.50999999</v>
      </c>
      <c r="R45" s="22">
        <f t="shared" si="4"/>
        <v>8.3072103416373703E-4</v>
      </c>
      <c r="S45" s="22">
        <f t="shared" si="5"/>
        <v>9.5851869490191032E-4</v>
      </c>
      <c r="T45" s="32">
        <f t="shared" si="6"/>
        <v>99900</v>
      </c>
      <c r="U45" s="33">
        <f t="shared" si="7"/>
        <v>-1242.460000000021</v>
      </c>
      <c r="V45" s="34">
        <f t="shared" si="8"/>
        <v>-1.5929886937888463E-4</v>
      </c>
      <c r="W45" s="35">
        <f t="shared" si="9"/>
        <v>1.16758933064922</v>
      </c>
      <c r="X45" s="35">
        <f t="shared" si="10"/>
        <v>0.99288694015625867</v>
      </c>
      <c r="Y45" s="35">
        <f t="shared" si="11"/>
        <v>5.4875012782560603E-9</v>
      </c>
    </row>
    <row r="46" spans="1:25" s="51" customFormat="1">
      <c r="A46" s="41">
        <v>1100</v>
      </c>
      <c r="B46" s="42">
        <v>1100</v>
      </c>
      <c r="C46" s="43">
        <f>SUM(C44:C45)</f>
        <v>27574100</v>
      </c>
      <c r="D46" s="43">
        <f t="shared" ref="D46:N46" si="21">SUM(D44:D45)</f>
        <v>6282119.2999999998</v>
      </c>
      <c r="E46" s="43">
        <f t="shared" si="21"/>
        <v>0</v>
      </c>
      <c r="F46" s="43">
        <f t="shared" si="21"/>
        <v>0</v>
      </c>
      <c r="G46" s="43">
        <f t="shared" si="21"/>
        <v>8983477.0700000003</v>
      </c>
      <c r="H46" s="44">
        <f t="shared" si="0"/>
        <v>0.32579402664094204</v>
      </c>
      <c r="I46" s="28">
        <v>756304016.25</v>
      </c>
      <c r="J46" s="75">
        <v>156262592.02000001</v>
      </c>
      <c r="K46" s="29">
        <f t="shared" si="1"/>
        <v>3.645901569678462E-2</v>
      </c>
      <c r="L46" s="45">
        <f t="shared" si="2"/>
        <v>5.7489620221135247E-2</v>
      </c>
      <c r="M46" s="43">
        <f t="shared" si="21"/>
        <v>33384100</v>
      </c>
      <c r="N46" s="43">
        <f t="shared" si="21"/>
        <v>7982786.54</v>
      </c>
      <c r="O46" s="45">
        <f t="shared" si="3"/>
        <v>0.23911941732741035</v>
      </c>
      <c r="P46" s="79">
        <v>837826383.79999995</v>
      </c>
      <c r="Q46" s="79">
        <v>180936074.50999999</v>
      </c>
      <c r="R46" s="29">
        <f t="shared" si="4"/>
        <v>3.9846083443427605E-2</v>
      </c>
      <c r="S46" s="45">
        <f t="shared" si="5"/>
        <v>4.4119375097633209E-2</v>
      </c>
      <c r="T46" s="47">
        <f t="shared" si="6"/>
        <v>5810000</v>
      </c>
      <c r="U46" s="48">
        <f t="shared" si="7"/>
        <v>-1000690.5300000003</v>
      </c>
      <c r="V46" s="49">
        <f t="shared" si="8"/>
        <v>-1.3370245123502038E-2</v>
      </c>
      <c r="W46" s="50">
        <f t="shared" si="9"/>
        <v>1.210704973145089</v>
      </c>
      <c r="X46" s="50">
        <f t="shared" si="10"/>
        <v>0.88860766024084703</v>
      </c>
      <c r="Y46" s="50">
        <f t="shared" si="11"/>
        <v>4.9111691112306926E-9</v>
      </c>
    </row>
    <row r="47" spans="1:25" s="51" customFormat="1">
      <c r="A47" s="41"/>
      <c r="B47" s="42">
        <v>1202</v>
      </c>
      <c r="C47" s="46">
        <v>390000</v>
      </c>
      <c r="D47" s="46">
        <v>109446.32</v>
      </c>
      <c r="E47" s="46">
        <v>0</v>
      </c>
      <c r="F47" s="46">
        <v>0</v>
      </c>
      <c r="G47" s="46">
        <v>265295.84000000003</v>
      </c>
      <c r="H47" s="44">
        <f t="shared" si="0"/>
        <v>0.68024574358974366</v>
      </c>
      <c r="I47" s="28">
        <v>756304016.25</v>
      </c>
      <c r="J47" s="75">
        <v>156262592.02000001</v>
      </c>
      <c r="K47" s="29">
        <f t="shared" si="1"/>
        <v>5.1566564717419618E-4</v>
      </c>
      <c r="L47" s="45">
        <f t="shared" si="2"/>
        <v>1.6977565556191778E-3</v>
      </c>
      <c r="M47" s="46">
        <v>729300</v>
      </c>
      <c r="N47" s="46">
        <v>161517.84</v>
      </c>
      <c r="O47" s="45">
        <f t="shared" si="3"/>
        <v>0.22146968325791855</v>
      </c>
      <c r="P47" s="79">
        <v>837826383.79999995</v>
      </c>
      <c r="Q47" s="79">
        <v>180936074.50999999</v>
      </c>
      <c r="R47" s="29">
        <f t="shared" si="4"/>
        <v>8.704667388155365E-4</v>
      </c>
      <c r="S47" s="45">
        <f t="shared" si="5"/>
        <v>8.9267903284302329E-4</v>
      </c>
      <c r="T47" s="47">
        <f t="shared" si="6"/>
        <v>339300</v>
      </c>
      <c r="U47" s="48">
        <f t="shared" si="7"/>
        <v>-103778.00000000003</v>
      </c>
      <c r="V47" s="49">
        <f t="shared" si="8"/>
        <v>-8.0507752277615447E-4</v>
      </c>
      <c r="W47" s="50">
        <f t="shared" si="9"/>
        <v>1.87</v>
      </c>
      <c r="X47" s="50">
        <f t="shared" si="10"/>
        <v>0.60882160835993504</v>
      </c>
      <c r="Y47" s="50">
        <f t="shared" si="11"/>
        <v>3.3648436886270934E-9</v>
      </c>
    </row>
    <row r="48" spans="1:25" s="51" customFormat="1" ht="13.5" thickBot="1">
      <c r="A48" s="41"/>
      <c r="B48" s="76">
        <v>1301</v>
      </c>
      <c r="C48" s="46">
        <v>2200000</v>
      </c>
      <c r="D48" s="77">
        <v>312605.14</v>
      </c>
      <c r="E48" s="77">
        <v>0</v>
      </c>
      <c r="F48" s="77">
        <v>0</v>
      </c>
      <c r="G48" s="46">
        <v>210288.12</v>
      </c>
      <c r="H48" s="44">
        <f t="shared" si="0"/>
        <v>9.5585509090909085E-2</v>
      </c>
      <c r="I48" s="28">
        <v>756304016.25</v>
      </c>
      <c r="J48" s="75">
        <v>156262592.02000001</v>
      </c>
      <c r="K48" s="29">
        <f t="shared" si="1"/>
        <v>2.9088831379057217E-3</v>
      </c>
      <c r="L48" s="45">
        <f t="shared" si="2"/>
        <v>1.3457355166173442E-3</v>
      </c>
      <c r="M48" s="46">
        <v>600000</v>
      </c>
      <c r="N48" s="46">
        <v>109748.77</v>
      </c>
      <c r="O48" s="45">
        <f t="shared" si="3"/>
        <v>0.18291461666666667</v>
      </c>
      <c r="P48" s="79">
        <v>837826383.79999995</v>
      </c>
      <c r="Q48" s="79">
        <v>180936074.50999999</v>
      </c>
      <c r="R48" s="29">
        <f t="shared" si="4"/>
        <v>7.1613882255494566E-4</v>
      </c>
      <c r="S48" s="45">
        <f t="shared" si="5"/>
        <v>6.0656102049972576E-4</v>
      </c>
      <c r="T48" s="47">
        <f t="shared" si="6"/>
        <v>-1600000</v>
      </c>
      <c r="U48" s="47">
        <f t="shared" si="7"/>
        <v>-100539.34999999999</v>
      </c>
      <c r="V48" s="78">
        <f t="shared" si="8"/>
        <v>-7.3917449611761844E-4</v>
      </c>
      <c r="W48" s="50">
        <f t="shared" si="9"/>
        <v>0.27272727272727271</v>
      </c>
      <c r="X48" s="50">
        <f t="shared" si="10"/>
        <v>0.52189714758969741</v>
      </c>
      <c r="Y48" s="50">
        <f t="shared" si="11"/>
        <v>2.884428376171349E-9</v>
      </c>
    </row>
    <row r="49" spans="1:25" ht="13.5" thickBot="1">
      <c r="A49" s="17"/>
      <c r="B49" s="5"/>
      <c r="C49" s="40">
        <v>756304016.25</v>
      </c>
      <c r="D49" s="4">
        <v>149025250.04999995</v>
      </c>
      <c r="E49" s="2">
        <v>155484.54999999999</v>
      </c>
      <c r="F49" s="3">
        <v>321457.87000000005</v>
      </c>
      <c r="G49" s="40">
        <v>156262592.02000001</v>
      </c>
      <c r="H49" s="21">
        <f t="shared" si="0"/>
        <v>0.20661346318746329</v>
      </c>
      <c r="I49" s="25">
        <v>756304016.25</v>
      </c>
      <c r="J49" s="18">
        <v>156262592.02000001</v>
      </c>
      <c r="K49" s="22">
        <f t="shared" si="1"/>
        <v>1</v>
      </c>
      <c r="L49" s="22">
        <f t="shared" si="2"/>
        <v>1</v>
      </c>
      <c r="M49" s="40">
        <v>837826383.79999995</v>
      </c>
      <c r="N49" s="40">
        <v>180936074.50999999</v>
      </c>
      <c r="O49" s="30">
        <f t="shared" si="3"/>
        <v>0.21595891226217553</v>
      </c>
      <c r="P49" s="40">
        <v>837826383.79999995</v>
      </c>
      <c r="Q49" s="40">
        <v>180936074.50999999</v>
      </c>
      <c r="R49" s="22">
        <f t="shared" si="4"/>
        <v>1</v>
      </c>
      <c r="S49" s="22">
        <f t="shared" si="5"/>
        <v>1</v>
      </c>
      <c r="T49" s="32">
        <f t="shared" si="6"/>
        <v>81522367.549999952</v>
      </c>
      <c r="U49" s="32">
        <f t="shared" si="7"/>
        <v>24673482.48999998</v>
      </c>
      <c r="V49" s="39">
        <f t="shared" si="8"/>
        <v>0</v>
      </c>
      <c r="W49" s="31">
        <f t="shared" si="9"/>
        <v>1.1077904728765215</v>
      </c>
      <c r="X49" s="31">
        <f t="shared" si="10"/>
        <v>1.1578975631406525</v>
      </c>
      <c r="Y49" s="31">
        <f t="shared" si="11"/>
        <v>6.3994842724227319E-9</v>
      </c>
    </row>
    <row r="50" spans="1:25">
      <c r="A50" s="17" t="s">
        <v>0</v>
      </c>
      <c r="B50" s="1"/>
      <c r="C50" s="38">
        <f>C16+C17+C20+C25+C29+C30+C36+C39+C43+C46+C47+C48</f>
        <v>756304016.25</v>
      </c>
      <c r="D50" s="38">
        <f t="shared" ref="D50:G50" si="22">D16+D17+D20+D25+D29+D30+D36+D39+D43+D46+D47+D48</f>
        <v>149025250.05000001</v>
      </c>
      <c r="E50" s="38">
        <f t="shared" si="22"/>
        <v>155484.54999999999</v>
      </c>
      <c r="F50" s="38">
        <f t="shared" si="22"/>
        <v>321457.87</v>
      </c>
      <c r="G50" s="38">
        <f t="shared" si="22"/>
        <v>156262592.01999998</v>
      </c>
      <c r="H50" s="21">
        <f t="shared" si="0"/>
        <v>0.20661346318746324</v>
      </c>
      <c r="I50" s="25">
        <v>756304016.25</v>
      </c>
      <c r="J50" s="18">
        <v>156262592.02000001</v>
      </c>
      <c r="K50" s="22">
        <f t="shared" si="1"/>
        <v>1</v>
      </c>
      <c r="L50" s="22">
        <f t="shared" si="2"/>
        <v>0.99999999999999978</v>
      </c>
      <c r="M50" s="38">
        <f>M16+M17+M20+M25+M29+M30+M36+M39+M43+M46+M47+M48</f>
        <v>837826383.80000007</v>
      </c>
      <c r="N50" s="38">
        <f t="shared" ref="N50:O50" si="23">N16+N17+N20+N25+N29+N30+N36+N39+N43+N46+N47+N48</f>
        <v>180936074.51000002</v>
      </c>
      <c r="O50" s="38">
        <f t="shared" si="23"/>
        <v>2.5316076824613223</v>
      </c>
      <c r="P50" s="38"/>
      <c r="Q50" s="38"/>
      <c r="R50" s="22" t="e">
        <f t="shared" si="4"/>
        <v>#DIV/0!</v>
      </c>
      <c r="S50" s="22" t="e">
        <f t="shared" si="5"/>
        <v>#DIV/0!</v>
      </c>
      <c r="T50" s="40">
        <f t="shared" ref="T50:U50" si="24">T16+T17+T19+T25+T29+T30+T36+T39+T43+T46+T47+T48</f>
        <v>81517737.550000072</v>
      </c>
      <c r="U50" s="40">
        <f t="shared" si="24"/>
        <v>24668852.490000006</v>
      </c>
      <c r="V50" s="39" t="e">
        <f t="shared" si="8"/>
        <v>#DIV/0!</v>
      </c>
      <c r="W50" s="31">
        <f t="shared" si="9"/>
        <v>1.1077904728765218</v>
      </c>
      <c r="X50" s="31">
        <f t="shared" si="10"/>
        <v>1.157897563140653</v>
      </c>
      <c r="Y50" s="31" t="e">
        <f t="shared" si="11"/>
        <v>#DIV/0!</v>
      </c>
    </row>
    <row r="51" spans="1:25">
      <c r="A51" s="17" t="s">
        <v>0</v>
      </c>
      <c r="B51" s="17"/>
      <c r="C51" s="38">
        <f>C49-C50</f>
        <v>0</v>
      </c>
      <c r="D51" s="38">
        <f t="shared" ref="D51:G51" si="25">D49-D50</f>
        <v>0</v>
      </c>
      <c r="E51" s="38">
        <f t="shared" si="25"/>
        <v>0</v>
      </c>
      <c r="F51" s="38">
        <f t="shared" si="25"/>
        <v>0</v>
      </c>
      <c r="G51" s="38">
        <f t="shared" si="25"/>
        <v>0</v>
      </c>
      <c r="H51" s="17"/>
      <c r="I51" s="17"/>
      <c r="J51" s="17"/>
      <c r="K51" s="17"/>
      <c r="L51" s="17"/>
      <c r="M51" s="38">
        <f>M49-M50</f>
        <v>0</v>
      </c>
      <c r="N51" s="38">
        <f t="shared" ref="N51" si="26">N49-N50</f>
        <v>0</v>
      </c>
      <c r="O51" s="38">
        <f t="shared" ref="O51" si="27">O49-O50</f>
        <v>-2.3156487701991466</v>
      </c>
      <c r="P51" s="38"/>
      <c r="Q51" s="38"/>
      <c r="R51" s="17"/>
      <c r="S51" s="17"/>
      <c r="T51" s="36"/>
      <c r="U51" s="36"/>
      <c r="V51" s="36"/>
      <c r="W51" s="37"/>
      <c r="X51" s="37"/>
      <c r="Y51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opLeftCell="A10" workbookViewId="0">
      <selection activeCell="M26" sqref="M26"/>
    </sheetView>
  </sheetViews>
  <sheetFormatPr defaultRowHeight="12.75"/>
  <cols>
    <col min="1" max="1" width="0.85546875" style="57" customWidth="1"/>
    <col min="2" max="2" width="6" style="57" customWidth="1"/>
    <col min="3" max="3" width="14.7109375" style="57" customWidth="1"/>
    <col min="4" max="4" width="13.28515625" style="57" hidden="1" customWidth="1"/>
    <col min="5" max="6" width="12" style="57" hidden="1" customWidth="1"/>
    <col min="7" max="7" width="15.28515625" style="57" customWidth="1"/>
    <col min="8" max="8" width="12" style="57" hidden="1" customWidth="1"/>
    <col min="9" max="9" width="16.140625" style="57" hidden="1" customWidth="1"/>
    <col min="10" max="10" width="12.140625" style="57" hidden="1" customWidth="1"/>
    <col min="11" max="11" width="9.85546875" style="57" customWidth="1"/>
    <col min="12" max="12" width="8.42578125" style="57" customWidth="1"/>
    <col min="13" max="14" width="15" style="57" customWidth="1"/>
    <col min="15" max="15" width="12" style="57" customWidth="1"/>
    <col min="16" max="16" width="14.85546875" style="57" hidden="1" customWidth="1"/>
    <col min="17" max="17" width="14.5703125" style="57" hidden="1" customWidth="1"/>
    <col min="18" max="18" width="9.28515625" style="57" customWidth="1"/>
    <col min="19" max="19" width="8.42578125" style="57" customWidth="1"/>
    <col min="20" max="20" width="14.140625" style="57" customWidth="1"/>
    <col min="21" max="21" width="13.85546875" style="57" customWidth="1"/>
    <col min="22" max="22" width="13" style="57" hidden="1" customWidth="1"/>
    <col min="23" max="252" width="9.140625" style="57" customWidth="1"/>
    <col min="253" max="16384" width="9.140625" style="57"/>
  </cols>
  <sheetData>
    <row r="1" spans="1: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5">
      <c r="A4" s="9" t="s">
        <v>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5">
      <c r="A5" s="82" t="s">
        <v>49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5" ht="13.5" thickBot="1">
      <c r="A6" s="58"/>
      <c r="B6" s="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5" ht="112.5">
      <c r="A7" s="6"/>
      <c r="B7" s="11" t="s">
        <v>4</v>
      </c>
      <c r="C7" s="60" t="s">
        <v>6</v>
      </c>
      <c r="D7" s="60" t="s">
        <v>3</v>
      </c>
      <c r="E7" s="60" t="s">
        <v>2</v>
      </c>
      <c r="F7" s="60" t="s">
        <v>1</v>
      </c>
      <c r="G7" s="24" t="s">
        <v>7</v>
      </c>
      <c r="H7" s="60" t="s">
        <v>8</v>
      </c>
      <c r="I7" s="24" t="s">
        <v>41</v>
      </c>
      <c r="J7" s="24" t="s">
        <v>9</v>
      </c>
      <c r="K7" s="24" t="s">
        <v>15</v>
      </c>
      <c r="L7" s="24" t="s">
        <v>42</v>
      </c>
      <c r="M7" s="12" t="s">
        <v>43</v>
      </c>
      <c r="N7" s="13" t="s">
        <v>44</v>
      </c>
      <c r="O7" s="60" t="s">
        <v>8</v>
      </c>
      <c r="P7" s="24" t="s">
        <v>45</v>
      </c>
      <c r="Q7" s="24" t="s">
        <v>46</v>
      </c>
      <c r="R7" s="24" t="s">
        <v>47</v>
      </c>
      <c r="S7" s="24" t="s">
        <v>48</v>
      </c>
      <c r="T7" s="26" t="s">
        <v>12</v>
      </c>
      <c r="U7" s="27" t="s">
        <v>13</v>
      </c>
      <c r="V7" s="27" t="s">
        <v>14</v>
      </c>
      <c r="W7" s="24" t="s">
        <v>10</v>
      </c>
      <c r="X7" s="24" t="s">
        <v>11</v>
      </c>
      <c r="Y7" s="24" t="s">
        <v>14</v>
      </c>
    </row>
    <row r="8" spans="1:25">
      <c r="A8" s="1"/>
      <c r="B8" s="83">
        <v>102</v>
      </c>
      <c r="C8" s="23">
        <v>1755000</v>
      </c>
      <c r="D8" s="15"/>
      <c r="E8" s="15"/>
      <c r="F8" s="15"/>
      <c r="G8" s="59">
        <v>308399.99</v>
      </c>
      <c r="H8" s="21">
        <f>G8/C8</f>
        <v>0.17572649002849003</v>
      </c>
      <c r="I8" s="25">
        <v>756304016.25</v>
      </c>
      <c r="J8" s="59">
        <v>156262592.02000001</v>
      </c>
      <c r="K8" s="22">
        <f>C8/I8</f>
        <v>2.3204954122838825E-3</v>
      </c>
      <c r="L8" s="22">
        <f>G8/J8</f>
        <v>1.9736008856203278E-3</v>
      </c>
      <c r="M8" s="23">
        <v>1560000</v>
      </c>
      <c r="N8" s="59">
        <v>362067</v>
      </c>
      <c r="O8" s="22">
        <f>N8/M8</f>
        <v>0.23209423076923077</v>
      </c>
      <c r="P8" s="40">
        <v>837826383.79999995</v>
      </c>
      <c r="Q8" s="40">
        <v>180936074.50999999</v>
      </c>
      <c r="R8" s="22">
        <f>M8/P8</f>
        <v>1.8619609386428589E-3</v>
      </c>
      <c r="S8" s="22">
        <f>N8/Q8</f>
        <v>2.0010769050921862E-3</v>
      </c>
      <c r="T8" s="32">
        <f>M8-C8</f>
        <v>-195000</v>
      </c>
      <c r="U8" s="33">
        <f>N8-G8</f>
        <v>53667.010000000009</v>
      </c>
      <c r="V8" s="34">
        <f>S8-L8</f>
        <v>2.747601947185839E-5</v>
      </c>
      <c r="W8" s="35">
        <f>M8/C8</f>
        <v>0.88888888888888884</v>
      </c>
      <c r="X8" s="35">
        <f>N8/G8</f>
        <v>1.1740175477956403</v>
      </c>
      <c r="Y8" s="35">
        <f>S8/G8</f>
        <v>6.4885764266470511E-9</v>
      </c>
    </row>
    <row r="9" spans="1:25">
      <c r="A9" s="6"/>
      <c r="B9" s="84">
        <v>103</v>
      </c>
      <c r="C9" s="59">
        <v>979000</v>
      </c>
      <c r="D9" s="10">
        <v>397152.56</v>
      </c>
      <c r="E9" s="10">
        <v>0</v>
      </c>
      <c r="F9" s="10">
        <v>3.95</v>
      </c>
      <c r="G9" s="59">
        <v>252393.4</v>
      </c>
      <c r="H9" s="21">
        <f t="shared" ref="H9:H50" si="0">G9/C9</f>
        <v>0.25780735444330949</v>
      </c>
      <c r="I9" s="25">
        <v>756304016.25</v>
      </c>
      <c r="J9" s="59">
        <v>156262592.02000001</v>
      </c>
      <c r="K9" s="22">
        <f t="shared" ref="K9:K50" si="1">C9/I9</f>
        <v>1.2944529963680462E-3</v>
      </c>
      <c r="L9" s="22">
        <f t="shared" ref="L9:L50" si="2">G9/J9</f>
        <v>1.6151875937632995E-3</v>
      </c>
      <c r="M9" s="59">
        <v>0</v>
      </c>
      <c r="N9" s="59">
        <v>0</v>
      </c>
      <c r="O9" s="22" t="e">
        <f t="shared" ref="O9:O49" si="3">N9/M9</f>
        <v>#DIV/0!</v>
      </c>
      <c r="P9" s="40">
        <v>837826383.79999995</v>
      </c>
      <c r="Q9" s="40">
        <v>180936074.50999999</v>
      </c>
      <c r="R9" s="22">
        <f t="shared" ref="R9:S50" si="4">M9/P9</f>
        <v>0</v>
      </c>
      <c r="S9" s="22">
        <f t="shared" si="4"/>
        <v>0</v>
      </c>
      <c r="T9" s="32">
        <f t="shared" ref="T9:T49" si="5">M9-C9</f>
        <v>-979000</v>
      </c>
      <c r="U9" s="33">
        <f t="shared" ref="U9:U49" si="6">N9-G9</f>
        <v>-252393.4</v>
      </c>
      <c r="V9" s="34">
        <f t="shared" ref="V9:V50" si="7">S9-L9</f>
        <v>-1.6151875937632995E-3</v>
      </c>
      <c r="W9" s="35">
        <f t="shared" ref="W9:W50" si="8">M9/C9</f>
        <v>0</v>
      </c>
      <c r="X9" s="35">
        <f t="shared" ref="X9:X50" si="9">N9/G9</f>
        <v>0</v>
      </c>
      <c r="Y9" s="35">
        <f t="shared" ref="Y9:Y50" si="10">S9/G9</f>
        <v>0</v>
      </c>
    </row>
    <row r="10" spans="1:25">
      <c r="A10" s="6"/>
      <c r="B10" s="85">
        <v>104</v>
      </c>
      <c r="C10" s="59">
        <v>38372509.210000001</v>
      </c>
      <c r="D10" s="59">
        <v>9318341.6500000004</v>
      </c>
      <c r="E10" s="59">
        <v>0</v>
      </c>
      <c r="F10" s="59">
        <v>2129.2600000000002</v>
      </c>
      <c r="G10" s="59">
        <v>8017513.9800000004</v>
      </c>
      <c r="H10" s="21">
        <f t="shared" si="0"/>
        <v>0.20893900724924733</v>
      </c>
      <c r="I10" s="25">
        <v>756304016.25</v>
      </c>
      <c r="J10" s="59">
        <v>156262592.02000001</v>
      </c>
      <c r="K10" s="22">
        <f t="shared" si="1"/>
        <v>5.0736884090955003E-2</v>
      </c>
      <c r="L10" s="22">
        <f t="shared" si="2"/>
        <v>5.1307954618939389E-2</v>
      </c>
      <c r="M10" s="59">
        <v>38613470</v>
      </c>
      <c r="N10" s="59">
        <v>7938473.2599999998</v>
      </c>
      <c r="O10" s="22">
        <f t="shared" si="3"/>
        <v>0.20558818619512828</v>
      </c>
      <c r="P10" s="40">
        <v>837826383.79999995</v>
      </c>
      <c r="Q10" s="40">
        <v>180936074.50999999</v>
      </c>
      <c r="R10" s="22">
        <f t="shared" si="4"/>
        <v>4.608767490093453E-2</v>
      </c>
      <c r="S10" s="22">
        <f t="shared" si="4"/>
        <v>4.3874463848618844E-2</v>
      </c>
      <c r="T10" s="32">
        <f t="shared" si="5"/>
        <v>240960.78999999911</v>
      </c>
      <c r="U10" s="33">
        <f t="shared" si="6"/>
        <v>-79040.720000000671</v>
      </c>
      <c r="V10" s="34">
        <f t="shared" si="7"/>
        <v>-7.4334907703205444E-3</v>
      </c>
      <c r="W10" s="35">
        <f t="shared" si="8"/>
        <v>1.0062795161161158</v>
      </c>
      <c r="X10" s="35">
        <f t="shared" si="9"/>
        <v>0.9901414927124329</v>
      </c>
      <c r="Y10" s="35">
        <f t="shared" si="10"/>
        <v>5.4723277013380204E-9</v>
      </c>
    </row>
    <row r="11" spans="1:25">
      <c r="A11" s="6"/>
      <c r="B11" s="85">
        <v>105</v>
      </c>
      <c r="C11" s="59">
        <v>0</v>
      </c>
      <c r="D11" s="59"/>
      <c r="E11" s="59"/>
      <c r="F11" s="59"/>
      <c r="G11" s="59">
        <v>0</v>
      </c>
      <c r="H11" s="21" t="e">
        <f t="shared" si="0"/>
        <v>#DIV/0!</v>
      </c>
      <c r="I11" s="25">
        <v>756304016.25</v>
      </c>
      <c r="J11" s="59">
        <v>156262592.02000001</v>
      </c>
      <c r="K11" s="22">
        <f t="shared" si="1"/>
        <v>0</v>
      </c>
      <c r="L11" s="22">
        <f t="shared" si="2"/>
        <v>0</v>
      </c>
      <c r="M11" s="59">
        <v>66900</v>
      </c>
      <c r="N11" s="59">
        <v>0</v>
      </c>
      <c r="O11" s="22">
        <f t="shared" si="3"/>
        <v>0</v>
      </c>
      <c r="P11" s="40">
        <v>837826383.79999995</v>
      </c>
      <c r="Q11" s="40">
        <v>180936074.50999999</v>
      </c>
      <c r="R11" s="22">
        <f t="shared" si="4"/>
        <v>7.9849478714876443E-5</v>
      </c>
      <c r="S11" s="22">
        <f t="shared" si="4"/>
        <v>0</v>
      </c>
      <c r="T11" s="32">
        <f t="shared" si="5"/>
        <v>66900</v>
      </c>
      <c r="U11" s="33">
        <f t="shared" si="6"/>
        <v>0</v>
      </c>
      <c r="V11" s="34">
        <f t="shared" si="7"/>
        <v>0</v>
      </c>
      <c r="W11" s="35" t="e">
        <f t="shared" si="8"/>
        <v>#DIV/0!</v>
      </c>
      <c r="X11" s="35" t="e">
        <f t="shared" si="9"/>
        <v>#DIV/0!</v>
      </c>
      <c r="Y11" s="35" t="e">
        <f t="shared" si="10"/>
        <v>#DIV/0!</v>
      </c>
    </row>
    <row r="12" spans="1:25">
      <c r="A12" s="6"/>
      <c r="B12" s="85">
        <v>106</v>
      </c>
      <c r="C12" s="59">
        <v>7181300</v>
      </c>
      <c r="D12" s="59">
        <v>1633896.74</v>
      </c>
      <c r="E12" s="59">
        <v>0</v>
      </c>
      <c r="F12" s="59">
        <v>9125.65</v>
      </c>
      <c r="G12" s="59">
        <v>1354453.48</v>
      </c>
      <c r="H12" s="21">
        <f t="shared" si="0"/>
        <v>0.18860839680837732</v>
      </c>
      <c r="I12" s="25">
        <v>756304016.25</v>
      </c>
      <c r="J12" s="59">
        <v>156262592.02000001</v>
      </c>
      <c r="K12" s="22">
        <f t="shared" si="1"/>
        <v>9.4952556719283456E-3</v>
      </c>
      <c r="L12" s="22">
        <f t="shared" si="2"/>
        <v>8.6678037429882369E-3</v>
      </c>
      <c r="M12" s="59">
        <v>7485200</v>
      </c>
      <c r="N12" s="59">
        <v>1590664.71</v>
      </c>
      <c r="O12" s="22">
        <f t="shared" si="3"/>
        <v>0.21250797707476085</v>
      </c>
      <c r="P12" s="40">
        <v>837826383.79999995</v>
      </c>
      <c r="Q12" s="40">
        <v>180936074.50999999</v>
      </c>
      <c r="R12" s="22">
        <f t="shared" si="4"/>
        <v>8.9340705243137995E-3</v>
      </c>
      <c r="S12" s="22">
        <f t="shared" si="4"/>
        <v>8.7913077273713437E-3</v>
      </c>
      <c r="T12" s="32">
        <f t="shared" si="5"/>
        <v>303900</v>
      </c>
      <c r="U12" s="33">
        <f t="shared" si="6"/>
        <v>236211.22999999998</v>
      </c>
      <c r="V12" s="34">
        <f t="shared" si="7"/>
        <v>1.2350398438310678E-4</v>
      </c>
      <c r="W12" s="35">
        <f t="shared" si="8"/>
        <v>1.0423182432150169</v>
      </c>
      <c r="X12" s="35">
        <f t="shared" si="9"/>
        <v>1.1743959711336855</v>
      </c>
      <c r="Y12" s="35">
        <f t="shared" si="10"/>
        <v>6.4906679019875554E-9</v>
      </c>
    </row>
    <row r="13" spans="1:25">
      <c r="A13" s="6"/>
      <c r="B13" s="83">
        <v>107</v>
      </c>
      <c r="C13" s="59">
        <v>180000</v>
      </c>
      <c r="D13" s="59"/>
      <c r="E13" s="59"/>
      <c r="F13" s="59"/>
      <c r="G13" s="59">
        <v>0</v>
      </c>
      <c r="H13" s="21">
        <f t="shared" si="0"/>
        <v>0</v>
      </c>
      <c r="I13" s="25">
        <v>756304016.25</v>
      </c>
      <c r="J13" s="59">
        <v>156262592.02000001</v>
      </c>
      <c r="K13" s="22">
        <f t="shared" si="1"/>
        <v>2.379995294650136E-4</v>
      </c>
      <c r="L13" s="22">
        <f t="shared" si="2"/>
        <v>0</v>
      </c>
      <c r="M13" s="59">
        <v>1885000</v>
      </c>
      <c r="N13" s="59">
        <v>0</v>
      </c>
      <c r="O13" s="22">
        <f t="shared" si="3"/>
        <v>0</v>
      </c>
      <c r="P13" s="40">
        <v>837826383.79999995</v>
      </c>
      <c r="Q13" s="40">
        <v>180936074.50999999</v>
      </c>
      <c r="R13" s="22">
        <f t="shared" si="4"/>
        <v>2.2498694675267879E-3</v>
      </c>
      <c r="S13" s="22">
        <f t="shared" si="4"/>
        <v>0</v>
      </c>
      <c r="T13" s="32">
        <f t="shared" si="5"/>
        <v>1705000</v>
      </c>
      <c r="U13" s="33">
        <f t="shared" si="6"/>
        <v>0</v>
      </c>
      <c r="V13" s="34">
        <f t="shared" si="7"/>
        <v>0</v>
      </c>
      <c r="W13" s="35">
        <f t="shared" si="8"/>
        <v>10.472222222222221</v>
      </c>
      <c r="X13" s="35" t="e">
        <f t="shared" si="9"/>
        <v>#DIV/0!</v>
      </c>
      <c r="Y13" s="35" t="e">
        <f t="shared" si="10"/>
        <v>#DIV/0!</v>
      </c>
    </row>
    <row r="14" spans="1:25">
      <c r="A14" s="6"/>
      <c r="B14" s="7">
        <v>111</v>
      </c>
      <c r="C14" s="59">
        <v>610000</v>
      </c>
      <c r="D14" s="59">
        <v>0</v>
      </c>
      <c r="E14" s="59">
        <v>0</v>
      </c>
      <c r="F14" s="59">
        <v>0</v>
      </c>
      <c r="G14" s="59">
        <v>0</v>
      </c>
      <c r="H14" s="21">
        <f t="shared" si="0"/>
        <v>0</v>
      </c>
      <c r="I14" s="25">
        <v>756304016.25</v>
      </c>
      <c r="J14" s="59">
        <v>156262592.02000001</v>
      </c>
      <c r="K14" s="22">
        <f t="shared" si="1"/>
        <v>8.0655396096476826E-4</v>
      </c>
      <c r="L14" s="22">
        <f t="shared" si="2"/>
        <v>0</v>
      </c>
      <c r="M14" s="59">
        <v>840000</v>
      </c>
      <c r="N14" s="59">
        <v>0</v>
      </c>
      <c r="O14" s="22">
        <f t="shared" si="3"/>
        <v>0</v>
      </c>
      <c r="P14" s="40">
        <v>837826383.79999995</v>
      </c>
      <c r="Q14" s="40">
        <v>180936074.50999999</v>
      </c>
      <c r="R14" s="22">
        <f t="shared" si="4"/>
        <v>1.0025943515769239E-3</v>
      </c>
      <c r="S14" s="22">
        <f t="shared" si="4"/>
        <v>0</v>
      </c>
      <c r="T14" s="32">
        <f t="shared" si="5"/>
        <v>230000</v>
      </c>
      <c r="U14" s="33">
        <f t="shared" si="6"/>
        <v>0</v>
      </c>
      <c r="V14" s="34">
        <f t="shared" si="7"/>
        <v>0</v>
      </c>
      <c r="W14" s="35">
        <f t="shared" si="8"/>
        <v>1.3770491803278688</v>
      </c>
      <c r="X14" s="35" t="e">
        <f t="shared" si="9"/>
        <v>#DIV/0!</v>
      </c>
      <c r="Y14" s="35" t="e">
        <f t="shared" si="10"/>
        <v>#DIV/0!</v>
      </c>
    </row>
    <row r="15" spans="1:25">
      <c r="A15" s="6"/>
      <c r="B15" s="7">
        <v>113</v>
      </c>
      <c r="C15" s="59">
        <v>15565251.84</v>
      </c>
      <c r="D15" s="59">
        <v>3454467.88</v>
      </c>
      <c r="E15" s="59">
        <v>0</v>
      </c>
      <c r="F15" s="59">
        <v>20030.060000000001</v>
      </c>
      <c r="G15" s="59">
        <v>3760425.6</v>
      </c>
      <c r="H15" s="21">
        <f t="shared" si="0"/>
        <v>0.24159105414127371</v>
      </c>
      <c r="I15" s="25">
        <v>756304016.25</v>
      </c>
      <c r="J15" s="59">
        <v>156262592.02000001</v>
      </c>
      <c r="K15" s="22">
        <f t="shared" si="1"/>
        <v>2.0580681188469094E-2</v>
      </c>
      <c r="L15" s="22">
        <f t="shared" si="2"/>
        <v>2.4064784484815818E-2</v>
      </c>
      <c r="M15" s="59">
        <v>20678100</v>
      </c>
      <c r="N15" s="59">
        <v>4264453.38</v>
      </c>
      <c r="O15" s="22">
        <f t="shared" si="3"/>
        <v>0.20623042639314057</v>
      </c>
      <c r="P15" s="40">
        <v>837826383.79999995</v>
      </c>
      <c r="Q15" s="40">
        <v>180936074.50999999</v>
      </c>
      <c r="R15" s="22">
        <f t="shared" si="4"/>
        <v>2.4680650311122373E-2</v>
      </c>
      <c r="S15" s="22">
        <f t="shared" si="4"/>
        <v>2.3568839942773888E-2</v>
      </c>
      <c r="T15" s="32">
        <f t="shared" si="5"/>
        <v>5112848.16</v>
      </c>
      <c r="U15" s="33">
        <f t="shared" si="6"/>
        <v>504027.7799999998</v>
      </c>
      <c r="V15" s="34">
        <f t="shared" si="7"/>
        <v>-4.9594454204193034E-4</v>
      </c>
      <c r="W15" s="35">
        <f t="shared" si="8"/>
        <v>1.3284783447487092</v>
      </c>
      <c r="X15" s="35">
        <f t="shared" si="9"/>
        <v>1.1340347698941311</v>
      </c>
      <c r="Y15" s="35">
        <f t="shared" si="10"/>
        <v>6.2675990565466546E-9</v>
      </c>
    </row>
    <row r="16" spans="1:25" s="51" customFormat="1">
      <c r="A16" s="41"/>
      <c r="B16" s="42">
        <v>100</v>
      </c>
      <c r="C16" s="43">
        <f>SUM(C8:C15)</f>
        <v>64643061.049999997</v>
      </c>
      <c r="D16" s="43">
        <f t="shared" ref="D16:G16" si="11">SUM(D8:D15)</f>
        <v>14803858.830000002</v>
      </c>
      <c r="E16" s="43">
        <f t="shared" si="11"/>
        <v>0</v>
      </c>
      <c r="F16" s="43">
        <f t="shared" si="11"/>
        <v>31288.920000000002</v>
      </c>
      <c r="G16" s="43">
        <f t="shared" si="11"/>
        <v>13693186.450000001</v>
      </c>
      <c r="H16" s="44">
        <f t="shared" si="0"/>
        <v>0.2118276304924456</v>
      </c>
      <c r="I16" s="28">
        <v>756304016.25</v>
      </c>
      <c r="J16" s="75">
        <v>156262592.02000001</v>
      </c>
      <c r="K16" s="29">
        <f t="shared" si="1"/>
        <v>8.5472322850434157E-2</v>
      </c>
      <c r="L16" s="45">
        <f t="shared" si="2"/>
        <v>8.7629331326127075E-2</v>
      </c>
      <c r="M16" s="43">
        <f t="shared" ref="M16:N16" si="12">SUM(M8:M15)</f>
        <v>71128670</v>
      </c>
      <c r="N16" s="43">
        <f t="shared" si="12"/>
        <v>14155658.349999998</v>
      </c>
      <c r="O16" s="45">
        <f t="shared" si="3"/>
        <v>0.19901480443821032</v>
      </c>
      <c r="P16" s="79">
        <v>837826383.79999995</v>
      </c>
      <c r="Q16" s="79">
        <v>180936074.50999999</v>
      </c>
      <c r="R16" s="29">
        <f t="shared" si="4"/>
        <v>8.4896669972832156E-2</v>
      </c>
      <c r="S16" s="45">
        <f t="shared" si="4"/>
        <v>7.8235688423856253E-2</v>
      </c>
      <c r="T16" s="47">
        <f t="shared" si="5"/>
        <v>6485608.950000003</v>
      </c>
      <c r="U16" s="48">
        <f t="shared" si="6"/>
        <v>462471.89999999665</v>
      </c>
      <c r="V16" s="49">
        <f t="shared" si="7"/>
        <v>-9.3936429022708212E-3</v>
      </c>
      <c r="W16" s="50">
        <f t="shared" si="8"/>
        <v>1.1003295457339732</v>
      </c>
      <c r="X16" s="50">
        <f t="shared" si="9"/>
        <v>1.0337738700695189</v>
      </c>
      <c r="Y16" s="50">
        <f t="shared" si="10"/>
        <v>5.7134757282046833E-9</v>
      </c>
    </row>
    <row r="17" spans="1:25" s="51" customFormat="1">
      <c r="A17" s="41"/>
      <c r="B17" s="42">
        <v>203</v>
      </c>
      <c r="C17" s="46">
        <v>923400</v>
      </c>
      <c r="D17" s="46">
        <v>0</v>
      </c>
      <c r="E17" s="46">
        <v>155484.54999999999</v>
      </c>
      <c r="F17" s="46">
        <v>0</v>
      </c>
      <c r="G17" s="46">
        <v>141030.67000000001</v>
      </c>
      <c r="H17" s="44">
        <f t="shared" si="0"/>
        <v>0.15272977041368854</v>
      </c>
      <c r="I17" s="28">
        <v>756304016.25</v>
      </c>
      <c r="J17" s="75">
        <v>156262592.02000001</v>
      </c>
      <c r="K17" s="29">
        <f t="shared" si="1"/>
        <v>1.2209375861555198E-3</v>
      </c>
      <c r="L17" s="45">
        <f t="shared" si="2"/>
        <v>9.0252355459424056E-4</v>
      </c>
      <c r="M17" s="46">
        <v>900600</v>
      </c>
      <c r="N17" s="46">
        <v>157015.26999999999</v>
      </c>
      <c r="O17" s="45">
        <f t="shared" si="3"/>
        <v>0.17434518099045079</v>
      </c>
      <c r="P17" s="79">
        <v>837826383.79999995</v>
      </c>
      <c r="Q17" s="79">
        <v>180936074.50999999</v>
      </c>
      <c r="R17" s="29">
        <f t="shared" si="4"/>
        <v>1.0749243726549734E-3</v>
      </c>
      <c r="S17" s="45">
        <f t="shared" si="4"/>
        <v>8.677941666702958E-4</v>
      </c>
      <c r="T17" s="47">
        <f t="shared" si="5"/>
        <v>-22800</v>
      </c>
      <c r="U17" s="48">
        <f t="shared" si="6"/>
        <v>15984.599999999977</v>
      </c>
      <c r="V17" s="49">
        <f t="shared" si="7"/>
        <v>-3.4729387923944756E-5</v>
      </c>
      <c r="W17" s="50">
        <f t="shared" si="8"/>
        <v>0.97530864197530864</v>
      </c>
      <c r="X17" s="50">
        <f t="shared" si="9"/>
        <v>1.1133413037036552</v>
      </c>
      <c r="Y17" s="50">
        <f t="shared" si="10"/>
        <v>6.1532301212941538E-9</v>
      </c>
    </row>
    <row r="18" spans="1:25" s="74" customFormat="1">
      <c r="A18" s="70"/>
      <c r="B18" s="71">
        <v>310</v>
      </c>
      <c r="C18" s="64">
        <v>0</v>
      </c>
      <c r="D18" s="64"/>
      <c r="E18" s="64"/>
      <c r="F18" s="64"/>
      <c r="G18" s="64">
        <v>0</v>
      </c>
      <c r="H18" s="72" t="e">
        <f t="shared" si="0"/>
        <v>#DIV/0!</v>
      </c>
      <c r="I18" s="63">
        <v>756304016.25</v>
      </c>
      <c r="J18" s="64">
        <v>156262592.02000001</v>
      </c>
      <c r="K18" s="73">
        <f t="shared" si="1"/>
        <v>0</v>
      </c>
      <c r="L18" s="73">
        <f t="shared" si="2"/>
        <v>0</v>
      </c>
      <c r="M18" s="64">
        <v>4630</v>
      </c>
      <c r="N18" s="64">
        <v>4630</v>
      </c>
      <c r="O18" s="73">
        <f t="shared" si="3"/>
        <v>1</v>
      </c>
      <c r="P18" s="40">
        <v>837826383.79999995</v>
      </c>
      <c r="Q18" s="40">
        <v>180936074.50999999</v>
      </c>
      <c r="R18" s="22">
        <f t="shared" si="4"/>
        <v>5.5262045807156647E-6</v>
      </c>
      <c r="S18" s="30">
        <f t="shared" si="4"/>
        <v>2.5589148059825453E-5</v>
      </c>
      <c r="T18" s="32">
        <f t="shared" si="5"/>
        <v>4630</v>
      </c>
      <c r="U18" s="33">
        <f t="shared" si="6"/>
        <v>4630</v>
      </c>
      <c r="V18" s="80">
        <f t="shared" si="7"/>
        <v>2.5589148059825453E-5</v>
      </c>
      <c r="W18" s="55" t="e">
        <f t="shared" si="8"/>
        <v>#DIV/0!</v>
      </c>
      <c r="X18" s="55" t="e">
        <f t="shared" si="9"/>
        <v>#DIV/0!</v>
      </c>
      <c r="Y18" s="81" t="e">
        <f t="shared" si="10"/>
        <v>#DIV/0!</v>
      </c>
    </row>
    <row r="19" spans="1:25" s="74" customFormat="1">
      <c r="A19" s="70"/>
      <c r="B19" s="71">
        <v>314</v>
      </c>
      <c r="C19" s="64">
        <v>830000</v>
      </c>
      <c r="D19" s="64">
        <v>133450</v>
      </c>
      <c r="E19" s="64">
        <v>0</v>
      </c>
      <c r="F19" s="64">
        <v>0</v>
      </c>
      <c r="G19" s="64">
        <v>228800</v>
      </c>
      <c r="H19" s="72">
        <f t="shared" si="0"/>
        <v>0.27566265060240963</v>
      </c>
      <c r="I19" s="63">
        <v>756304016.25</v>
      </c>
      <c r="J19" s="64">
        <v>156262592.02000001</v>
      </c>
      <c r="K19" s="73">
        <f t="shared" si="1"/>
        <v>1.0974422747553406E-3</v>
      </c>
      <c r="L19" s="73">
        <f t="shared" si="2"/>
        <v>1.4642020015303212E-3</v>
      </c>
      <c r="M19" s="64">
        <v>1190000</v>
      </c>
      <c r="N19" s="64">
        <v>531440</v>
      </c>
      <c r="O19" s="73">
        <f t="shared" si="3"/>
        <v>0.44658823529411767</v>
      </c>
      <c r="P19" s="40">
        <v>837826383.79999995</v>
      </c>
      <c r="Q19" s="40">
        <v>180936074.50999999</v>
      </c>
      <c r="R19" s="73">
        <f t="shared" si="4"/>
        <v>1.420341998067309E-3</v>
      </c>
      <c r="S19" s="30">
        <f t="shared" si="4"/>
        <v>2.9371699449057538E-3</v>
      </c>
      <c r="T19" s="32">
        <f t="shared" si="5"/>
        <v>360000</v>
      </c>
      <c r="U19" s="33">
        <f t="shared" si="6"/>
        <v>302640</v>
      </c>
      <c r="V19" s="80">
        <f t="shared" si="7"/>
        <v>1.4729679433754326E-3</v>
      </c>
      <c r="W19" s="55">
        <f t="shared" si="8"/>
        <v>1.4337349397590362</v>
      </c>
      <c r="X19" s="55">
        <f t="shared" si="9"/>
        <v>2.3227272727272728</v>
      </c>
      <c r="Y19" s="81">
        <f t="shared" si="10"/>
        <v>1.2837281227734937E-8</v>
      </c>
    </row>
    <row r="20" spans="1:25" s="51" customFormat="1">
      <c r="A20" s="41"/>
      <c r="B20" s="42">
        <v>300</v>
      </c>
      <c r="C20" s="46">
        <f>SUM(C18:C19)</f>
        <v>830000</v>
      </c>
      <c r="D20" s="46">
        <f t="shared" ref="D20:G20" si="13">SUM(D18:D19)</f>
        <v>133450</v>
      </c>
      <c r="E20" s="46">
        <f t="shared" si="13"/>
        <v>0</v>
      </c>
      <c r="F20" s="46">
        <f t="shared" si="13"/>
        <v>0</v>
      </c>
      <c r="G20" s="46">
        <f t="shared" si="13"/>
        <v>228800</v>
      </c>
      <c r="H20" s="62">
        <f t="shared" si="0"/>
        <v>0.27566265060240963</v>
      </c>
      <c r="I20" s="69">
        <v>756304016.25</v>
      </c>
      <c r="J20" s="61">
        <v>156262592.02000001</v>
      </c>
      <c r="K20" s="65">
        <f t="shared" si="1"/>
        <v>1.0974422747553406E-3</v>
      </c>
      <c r="L20" s="65">
        <f t="shared" si="2"/>
        <v>1.4642020015303212E-3</v>
      </c>
      <c r="M20" s="46">
        <f>SUM(M18:M19)</f>
        <v>1194630</v>
      </c>
      <c r="N20" s="46">
        <f>SUM(N18:N19)</f>
        <v>536070</v>
      </c>
      <c r="O20" s="65">
        <f t="shared" si="3"/>
        <v>0.4487330805353959</v>
      </c>
      <c r="P20" s="79">
        <v>837826383.79999995</v>
      </c>
      <c r="Q20" s="79">
        <v>180936074.50999999</v>
      </c>
      <c r="R20" s="65">
        <f t="shared" si="4"/>
        <v>1.4258682026480247E-3</v>
      </c>
      <c r="S20" s="45">
        <f t="shared" si="4"/>
        <v>2.962759092965579E-3</v>
      </c>
      <c r="T20" s="66">
        <f t="shared" si="5"/>
        <v>364630</v>
      </c>
      <c r="U20" s="67">
        <f t="shared" si="6"/>
        <v>307270</v>
      </c>
      <c r="V20" s="49">
        <f t="shared" si="7"/>
        <v>1.4985570914352578E-3</v>
      </c>
      <c r="W20" s="68">
        <f t="shared" si="8"/>
        <v>1.4393132530120483</v>
      </c>
      <c r="X20" s="68">
        <f t="shared" si="9"/>
        <v>2.3429632867132866</v>
      </c>
      <c r="Y20" s="50">
        <f t="shared" si="10"/>
        <v>1.2949121909814594E-8</v>
      </c>
    </row>
    <row r="21" spans="1:25">
      <c r="A21" s="6"/>
      <c r="B21" s="7">
        <v>405</v>
      </c>
      <c r="C21" s="59">
        <v>44600</v>
      </c>
      <c r="D21" s="59">
        <v>0</v>
      </c>
      <c r="E21" s="59">
        <v>0</v>
      </c>
      <c r="F21" s="59">
        <v>0</v>
      </c>
      <c r="G21" s="59">
        <v>0</v>
      </c>
      <c r="H21" s="21">
        <f t="shared" si="0"/>
        <v>0</v>
      </c>
      <c r="I21" s="25">
        <v>756304016.25</v>
      </c>
      <c r="J21" s="59">
        <v>156262592.02000001</v>
      </c>
      <c r="K21" s="22">
        <f t="shared" si="1"/>
        <v>5.8970994522997815E-5</v>
      </c>
      <c r="L21" s="22">
        <f t="shared" si="2"/>
        <v>0</v>
      </c>
      <c r="M21" s="59">
        <v>133900</v>
      </c>
      <c r="N21" s="59">
        <v>0</v>
      </c>
      <c r="O21" s="22">
        <f t="shared" si="3"/>
        <v>0</v>
      </c>
      <c r="P21" s="40">
        <v>837826383.79999995</v>
      </c>
      <c r="Q21" s="40">
        <v>180936074.50999999</v>
      </c>
      <c r="R21" s="22">
        <f t="shared" si="4"/>
        <v>1.5981831390017871E-4</v>
      </c>
      <c r="S21" s="22">
        <f t="shared" si="4"/>
        <v>0</v>
      </c>
      <c r="T21" s="32">
        <f t="shared" si="5"/>
        <v>89300</v>
      </c>
      <c r="U21" s="33">
        <f t="shared" si="6"/>
        <v>0</v>
      </c>
      <c r="V21" s="34">
        <f t="shared" si="7"/>
        <v>0</v>
      </c>
      <c r="W21" s="35">
        <f t="shared" si="8"/>
        <v>3.0022421524663678</v>
      </c>
      <c r="X21" s="35" t="e">
        <f t="shared" si="9"/>
        <v>#DIV/0!</v>
      </c>
      <c r="Y21" s="35" t="e">
        <f t="shared" si="10"/>
        <v>#DIV/0!</v>
      </c>
    </row>
    <row r="22" spans="1:25">
      <c r="A22" s="6"/>
      <c r="B22" s="83">
        <v>408</v>
      </c>
      <c r="C22" s="59">
        <v>600000</v>
      </c>
      <c r="D22" s="59"/>
      <c r="E22" s="59"/>
      <c r="F22" s="59"/>
      <c r="G22" s="59">
        <v>0</v>
      </c>
      <c r="H22" s="21">
        <f t="shared" si="0"/>
        <v>0</v>
      </c>
      <c r="I22" s="25">
        <v>756304016.25</v>
      </c>
      <c r="J22" s="59">
        <v>156262592.02000001</v>
      </c>
      <c r="K22" s="22">
        <f t="shared" si="1"/>
        <v>7.9333176488337862E-4</v>
      </c>
      <c r="L22" s="22">
        <f t="shared" si="2"/>
        <v>0</v>
      </c>
      <c r="M22" s="59">
        <v>300000</v>
      </c>
      <c r="N22" s="59">
        <v>0</v>
      </c>
      <c r="O22" s="22">
        <f t="shared" si="3"/>
        <v>0</v>
      </c>
      <c r="P22" s="40">
        <v>837826383.79999995</v>
      </c>
      <c r="Q22" s="40">
        <v>180936074.50999999</v>
      </c>
      <c r="R22" s="22">
        <f t="shared" si="4"/>
        <v>3.5806941127747283E-4</v>
      </c>
      <c r="S22" s="22">
        <f t="shared" si="4"/>
        <v>0</v>
      </c>
      <c r="T22" s="32">
        <f t="shared" si="5"/>
        <v>-300000</v>
      </c>
      <c r="U22" s="33">
        <f t="shared" si="6"/>
        <v>0</v>
      </c>
      <c r="V22" s="34">
        <f t="shared" si="7"/>
        <v>0</v>
      </c>
      <c r="W22" s="35">
        <f t="shared" si="8"/>
        <v>0.5</v>
      </c>
      <c r="X22" s="35" t="e">
        <f t="shared" si="9"/>
        <v>#DIV/0!</v>
      </c>
      <c r="Y22" s="35" t="e">
        <f t="shared" si="10"/>
        <v>#DIV/0!</v>
      </c>
    </row>
    <row r="23" spans="1:25">
      <c r="A23" s="6"/>
      <c r="B23" s="7">
        <v>409</v>
      </c>
      <c r="C23" s="59">
        <v>49348400</v>
      </c>
      <c r="D23" s="59">
        <v>2032005.64</v>
      </c>
      <c r="E23" s="59">
        <v>0</v>
      </c>
      <c r="F23" s="59">
        <v>0</v>
      </c>
      <c r="G23" s="59">
        <v>5009915.45</v>
      </c>
      <c r="H23" s="21">
        <f t="shared" si="0"/>
        <v>0.10152133503821806</v>
      </c>
      <c r="I23" s="25">
        <v>756304016.25</v>
      </c>
      <c r="J23" s="59">
        <v>156262592.02000001</v>
      </c>
      <c r="K23" s="22">
        <f t="shared" si="1"/>
        <v>6.524942211028488E-2</v>
      </c>
      <c r="L23" s="22">
        <f t="shared" si="2"/>
        <v>3.2060875128442655E-2</v>
      </c>
      <c r="M23" s="59">
        <v>42909000</v>
      </c>
      <c r="N23" s="59">
        <v>600474.73</v>
      </c>
      <c r="O23" s="22">
        <f t="shared" si="3"/>
        <v>1.3994144118949404E-2</v>
      </c>
      <c r="P23" s="40">
        <v>837826383.79999995</v>
      </c>
      <c r="Q23" s="40">
        <v>180936074.50999999</v>
      </c>
      <c r="R23" s="22">
        <f t="shared" si="4"/>
        <v>5.1214667895016941E-2</v>
      </c>
      <c r="S23" s="22">
        <f t="shared" si="4"/>
        <v>3.3187120458215364E-3</v>
      </c>
      <c r="T23" s="32">
        <f t="shared" si="5"/>
        <v>-6439400</v>
      </c>
      <c r="U23" s="33">
        <f t="shared" si="6"/>
        <v>-4409440.7200000007</v>
      </c>
      <c r="V23" s="34">
        <f t="shared" si="7"/>
        <v>-2.8742163082621119E-2</v>
      </c>
      <c r="W23" s="35">
        <f t="shared" si="8"/>
        <v>0.86951147352295111</v>
      </c>
      <c r="X23" s="35">
        <f t="shared" si="9"/>
        <v>0.11985725826969794</v>
      </c>
      <c r="Y23" s="35">
        <f t="shared" si="10"/>
        <v>6.6242875332787031E-10</v>
      </c>
    </row>
    <row r="24" spans="1:25">
      <c r="A24" s="6"/>
      <c r="B24" s="7">
        <v>412</v>
      </c>
      <c r="C24" s="59">
        <v>500000</v>
      </c>
      <c r="D24" s="59">
        <v>96155.82</v>
      </c>
      <c r="E24" s="59">
        <v>0</v>
      </c>
      <c r="F24" s="59">
        <v>0</v>
      </c>
      <c r="G24" s="59">
        <v>5000</v>
      </c>
      <c r="H24" s="21">
        <f t="shared" si="0"/>
        <v>0.01</v>
      </c>
      <c r="I24" s="25">
        <v>756304016.25</v>
      </c>
      <c r="J24" s="59">
        <v>156262592.02000001</v>
      </c>
      <c r="K24" s="22">
        <f t="shared" si="1"/>
        <v>6.6110980406948222E-4</v>
      </c>
      <c r="L24" s="22">
        <f t="shared" si="2"/>
        <v>3.1997421362113663E-5</v>
      </c>
      <c r="M24" s="59">
        <v>2276400</v>
      </c>
      <c r="N24" s="59">
        <v>35400</v>
      </c>
      <c r="O24" s="22">
        <f t="shared" si="3"/>
        <v>1.5550869794412231E-2</v>
      </c>
      <c r="P24" s="40">
        <v>837826383.79999995</v>
      </c>
      <c r="Q24" s="40">
        <v>180936074.50999999</v>
      </c>
      <c r="R24" s="22">
        <f t="shared" si="4"/>
        <v>2.7170306927734641E-3</v>
      </c>
      <c r="S24" s="22">
        <f t="shared" si="4"/>
        <v>1.9564920978786633E-4</v>
      </c>
      <c r="T24" s="32">
        <f t="shared" si="5"/>
        <v>1776400</v>
      </c>
      <c r="U24" s="33">
        <f t="shared" si="6"/>
        <v>30400</v>
      </c>
      <c r="V24" s="34">
        <f t="shared" si="7"/>
        <v>1.6365178842575267E-4</v>
      </c>
      <c r="W24" s="35">
        <f t="shared" si="8"/>
        <v>4.5528000000000004</v>
      </c>
      <c r="X24" s="35">
        <f t="shared" si="9"/>
        <v>7.08</v>
      </c>
      <c r="Y24" s="35">
        <f t="shared" si="10"/>
        <v>3.9129841957573267E-8</v>
      </c>
    </row>
    <row r="25" spans="1:25" s="51" customFormat="1">
      <c r="A25" s="41"/>
      <c r="B25" s="42">
        <v>400</v>
      </c>
      <c r="C25" s="43">
        <f>SUM(C21:C24)</f>
        <v>50493000</v>
      </c>
      <c r="D25" s="43">
        <f t="shared" ref="D25:N25" si="14">SUM(D21:D24)</f>
        <v>2128161.46</v>
      </c>
      <c r="E25" s="43">
        <f t="shared" si="14"/>
        <v>0</v>
      </c>
      <c r="F25" s="43">
        <f t="shared" si="14"/>
        <v>0</v>
      </c>
      <c r="G25" s="43">
        <f t="shared" si="14"/>
        <v>5014915.45</v>
      </c>
      <c r="H25" s="44">
        <f t="shared" si="0"/>
        <v>9.9319023428990155E-2</v>
      </c>
      <c r="I25" s="28">
        <v>756304016.25</v>
      </c>
      <c r="J25" s="75">
        <v>156262592.02000001</v>
      </c>
      <c r="K25" s="29">
        <f t="shared" si="1"/>
        <v>6.6762834673760735E-2</v>
      </c>
      <c r="L25" s="45">
        <f t="shared" si="2"/>
        <v>3.2092872549804773E-2</v>
      </c>
      <c r="M25" s="43">
        <f t="shared" si="14"/>
        <v>45619300</v>
      </c>
      <c r="N25" s="43">
        <f t="shared" si="14"/>
        <v>635874.73</v>
      </c>
      <c r="O25" s="45">
        <f t="shared" si="3"/>
        <v>1.3938721769075808E-2</v>
      </c>
      <c r="P25" s="79">
        <v>837826383.79999995</v>
      </c>
      <c r="Q25" s="79">
        <v>180936074.50999999</v>
      </c>
      <c r="R25" s="29">
        <f t="shared" si="4"/>
        <v>5.4449586312968055E-2</v>
      </c>
      <c r="S25" s="45">
        <f t="shared" si="4"/>
        <v>3.5143612556094027E-3</v>
      </c>
      <c r="T25" s="47">
        <f t="shared" si="5"/>
        <v>-4873700</v>
      </c>
      <c r="U25" s="48">
        <f t="shared" si="6"/>
        <v>-4379040.7200000007</v>
      </c>
      <c r="V25" s="49">
        <f t="shared" si="7"/>
        <v>-2.857851129419537E-2</v>
      </c>
      <c r="W25" s="50">
        <f t="shared" si="8"/>
        <v>0.90347770978155384</v>
      </c>
      <c r="X25" s="50">
        <f t="shared" si="9"/>
        <v>0.12679670003210122</v>
      </c>
      <c r="Y25" s="50">
        <f t="shared" si="10"/>
        <v>7.007817560731562E-10</v>
      </c>
    </row>
    <row r="26" spans="1:25">
      <c r="A26" s="6"/>
      <c r="B26" s="7">
        <v>501</v>
      </c>
      <c r="C26" s="59">
        <v>4183691.44</v>
      </c>
      <c r="D26" s="59">
        <v>167742</v>
      </c>
      <c r="E26" s="59">
        <v>0</v>
      </c>
      <c r="F26" s="59">
        <v>0</v>
      </c>
      <c r="G26" s="59">
        <v>196988.06</v>
      </c>
      <c r="H26" s="21">
        <f t="shared" si="0"/>
        <v>4.7084748678310751E-2</v>
      </c>
      <c r="I26" s="25">
        <v>756304016.25</v>
      </c>
      <c r="J26" s="59">
        <v>156262592.02000001</v>
      </c>
      <c r="K26" s="22">
        <f t="shared" si="1"/>
        <v>5.5317588563711401E-3</v>
      </c>
      <c r="L26" s="22">
        <f t="shared" si="2"/>
        <v>1.2606219918250654E-3</v>
      </c>
      <c r="M26" s="59">
        <v>3623100</v>
      </c>
      <c r="N26" s="59">
        <v>532748.66</v>
      </c>
      <c r="O26" s="22">
        <f t="shared" si="3"/>
        <v>0.14704221799011896</v>
      </c>
      <c r="P26" s="40">
        <v>837826383.79999995</v>
      </c>
      <c r="Q26" s="40">
        <v>180936074.50999999</v>
      </c>
      <c r="R26" s="22">
        <f t="shared" si="4"/>
        <v>4.32440427999804E-3</v>
      </c>
      <c r="S26" s="22">
        <f t="shared" si="4"/>
        <v>2.9444026651001321E-3</v>
      </c>
      <c r="T26" s="32">
        <f t="shared" si="5"/>
        <v>-560591.43999999994</v>
      </c>
      <c r="U26" s="33">
        <f t="shared" si="6"/>
        <v>335760.60000000003</v>
      </c>
      <c r="V26" s="34">
        <f t="shared" si="7"/>
        <v>1.6837806732750667E-3</v>
      </c>
      <c r="W26" s="35">
        <f t="shared" si="8"/>
        <v>0.86600554843977695</v>
      </c>
      <c r="X26" s="35">
        <f t="shared" si="9"/>
        <v>2.7044718344858061</v>
      </c>
      <c r="Y26" s="35">
        <f t="shared" si="10"/>
        <v>1.4947112353409298E-8</v>
      </c>
    </row>
    <row r="27" spans="1:25">
      <c r="A27" s="6"/>
      <c r="B27" s="7">
        <v>502</v>
      </c>
      <c r="C27" s="59">
        <v>9491872</v>
      </c>
      <c r="D27" s="59">
        <v>1265760.68</v>
      </c>
      <c r="E27" s="59">
        <v>0</v>
      </c>
      <c r="F27" s="59">
        <v>50000</v>
      </c>
      <c r="G27" s="59">
        <v>11684.74</v>
      </c>
      <c r="H27" s="21">
        <f t="shared" si="0"/>
        <v>1.2310258713981814E-3</v>
      </c>
      <c r="I27" s="25">
        <v>756304016.25</v>
      </c>
      <c r="J27" s="59">
        <v>156262592.02000001</v>
      </c>
      <c r="K27" s="22">
        <f t="shared" si="1"/>
        <v>1.255033927634521E-2</v>
      </c>
      <c r="L27" s="22">
        <f t="shared" si="2"/>
        <v>7.4776309857348794E-5</v>
      </c>
      <c r="M27" s="59">
        <v>12790300</v>
      </c>
      <c r="N27" s="59">
        <v>3353.84</v>
      </c>
      <c r="O27" s="22">
        <f t="shared" si="3"/>
        <v>2.6221746167017195E-4</v>
      </c>
      <c r="P27" s="40">
        <v>837826383.79999995</v>
      </c>
      <c r="Q27" s="40">
        <v>180936074.50999999</v>
      </c>
      <c r="R27" s="22">
        <f t="shared" si="4"/>
        <v>1.5266050636874204E-2</v>
      </c>
      <c r="S27" s="22">
        <f t="shared" si="4"/>
        <v>1.8536049315111233E-5</v>
      </c>
      <c r="T27" s="32">
        <f t="shared" si="5"/>
        <v>3298428</v>
      </c>
      <c r="U27" s="33">
        <f t="shared" si="6"/>
        <v>-8330.9</v>
      </c>
      <c r="V27" s="34">
        <f t="shared" si="7"/>
        <v>-5.6240260542237562E-5</v>
      </c>
      <c r="W27" s="35">
        <f t="shared" si="8"/>
        <v>1.3475002612761739</v>
      </c>
      <c r="X27" s="35">
        <f t="shared" si="9"/>
        <v>0.28702735362532672</v>
      </c>
      <c r="Y27" s="35">
        <f t="shared" si="10"/>
        <v>1.5863467492739447E-9</v>
      </c>
    </row>
    <row r="28" spans="1:25">
      <c r="A28" s="6"/>
      <c r="B28" s="7">
        <v>503</v>
      </c>
      <c r="C28" s="59">
        <v>28740099.879999999</v>
      </c>
      <c r="D28" s="59">
        <v>6033259.1799999997</v>
      </c>
      <c r="E28" s="59">
        <v>0</v>
      </c>
      <c r="F28" s="59">
        <v>17423.490000000002</v>
      </c>
      <c r="G28" s="59">
        <v>5676018.1799999997</v>
      </c>
      <c r="H28" s="21">
        <f t="shared" si="0"/>
        <v>0.19749472700858267</v>
      </c>
      <c r="I28" s="25">
        <v>756304016.25</v>
      </c>
      <c r="J28" s="59">
        <v>156262592.02000001</v>
      </c>
      <c r="K28" s="22">
        <f t="shared" si="1"/>
        <v>3.8000723601208299E-2</v>
      </c>
      <c r="L28" s="22">
        <f t="shared" si="2"/>
        <v>3.6323589072895499E-2</v>
      </c>
      <c r="M28" s="59">
        <v>45043257.009999998</v>
      </c>
      <c r="N28" s="59">
        <v>9462267.1600000001</v>
      </c>
      <c r="O28" s="22">
        <f t="shared" si="3"/>
        <v>0.21007066957656489</v>
      </c>
      <c r="P28" s="40">
        <v>837826383.79999995</v>
      </c>
      <c r="Q28" s="40">
        <v>180936074.50999999</v>
      </c>
      <c r="R28" s="22">
        <f t="shared" si="4"/>
        <v>5.376204173196867E-2</v>
      </c>
      <c r="S28" s="22">
        <f t="shared" si="4"/>
        <v>5.229618905807E-2</v>
      </c>
      <c r="T28" s="32">
        <f t="shared" si="5"/>
        <v>16303157.129999999</v>
      </c>
      <c r="U28" s="33">
        <f t="shared" si="6"/>
        <v>3786248.9800000004</v>
      </c>
      <c r="V28" s="34">
        <f t="shared" si="7"/>
        <v>1.5972599985174502E-2</v>
      </c>
      <c r="W28" s="35">
        <f t="shared" si="8"/>
        <v>1.5672616726480215</v>
      </c>
      <c r="X28" s="35">
        <f t="shared" si="9"/>
        <v>1.6670607563135045</v>
      </c>
      <c r="Y28" s="35">
        <f t="shared" si="10"/>
        <v>9.2135344531384145E-9</v>
      </c>
    </row>
    <row r="29" spans="1:25" s="51" customFormat="1" ht="13.5" thickBot="1">
      <c r="A29" s="41"/>
      <c r="B29" s="42">
        <v>500</v>
      </c>
      <c r="C29" s="43">
        <f>SUM(C26:C28)</f>
        <v>42415663.32</v>
      </c>
      <c r="D29" s="43">
        <f t="shared" ref="D29:G29" si="15">SUM(D26:D28)</f>
        <v>7466761.8599999994</v>
      </c>
      <c r="E29" s="43">
        <f t="shared" si="15"/>
        <v>0</v>
      </c>
      <c r="F29" s="43">
        <f t="shared" si="15"/>
        <v>67423.490000000005</v>
      </c>
      <c r="G29" s="43">
        <f t="shared" si="15"/>
        <v>5884690.9799999995</v>
      </c>
      <c r="H29" s="44">
        <f t="shared" si="0"/>
        <v>0.13873862906737161</v>
      </c>
      <c r="I29" s="28">
        <v>756304016.25</v>
      </c>
      <c r="J29" s="75">
        <v>156262592.02000001</v>
      </c>
      <c r="K29" s="29">
        <f t="shared" si="1"/>
        <v>5.6082821733924648E-2</v>
      </c>
      <c r="L29" s="45">
        <f t="shared" si="2"/>
        <v>3.7658987374577908E-2</v>
      </c>
      <c r="M29" s="43">
        <f t="shared" ref="M29:N29" si="16">SUM(M26:M28)</f>
        <v>61456657.009999998</v>
      </c>
      <c r="N29" s="43">
        <f t="shared" si="16"/>
        <v>9998369.6600000001</v>
      </c>
      <c r="O29" s="45">
        <f t="shared" si="3"/>
        <v>0.16268977432946122</v>
      </c>
      <c r="P29" s="79">
        <v>837826383.79999995</v>
      </c>
      <c r="Q29" s="79">
        <v>180936074.50999999</v>
      </c>
      <c r="R29" s="29">
        <f t="shared" si="4"/>
        <v>7.3352496648840915E-2</v>
      </c>
      <c r="S29" s="45">
        <f t="shared" si="4"/>
        <v>5.5259127772485248E-2</v>
      </c>
      <c r="T29" s="47">
        <f t="shared" si="5"/>
        <v>19040993.689999998</v>
      </c>
      <c r="U29" s="48">
        <f t="shared" si="6"/>
        <v>4113678.6800000006</v>
      </c>
      <c r="V29" s="49">
        <f t="shared" si="7"/>
        <v>1.7600140397907339E-2</v>
      </c>
      <c r="W29" s="50">
        <f t="shared" si="8"/>
        <v>1.4489142029053619</v>
      </c>
      <c r="X29" s="50">
        <f t="shared" si="9"/>
        <v>1.699047527555984</v>
      </c>
      <c r="Y29" s="50">
        <f t="shared" si="10"/>
        <v>9.3903193830044155E-9</v>
      </c>
    </row>
    <row r="30" spans="1:25" s="51" customFormat="1">
      <c r="A30" s="41"/>
      <c r="B30" s="42">
        <v>605</v>
      </c>
      <c r="C30" s="43">
        <v>7710.88</v>
      </c>
      <c r="D30" s="46">
        <v>1874.78</v>
      </c>
      <c r="E30" s="46">
        <v>0</v>
      </c>
      <c r="F30" s="46">
        <v>0</v>
      </c>
      <c r="G30" s="52">
        <v>7629.72</v>
      </c>
      <c r="H30" s="44">
        <f t="shared" si="0"/>
        <v>0.98947461249559066</v>
      </c>
      <c r="I30" s="28">
        <v>756304016.25</v>
      </c>
      <c r="J30" s="75">
        <v>156262592.02000001</v>
      </c>
      <c r="K30" s="29">
        <f t="shared" si="1"/>
        <v>1.0195476732006578E-5</v>
      </c>
      <c r="L30" s="45">
        <f t="shared" si="2"/>
        <v>4.8826273142989167E-5</v>
      </c>
      <c r="M30" s="46">
        <v>19600</v>
      </c>
      <c r="N30" s="46">
        <v>2458.09</v>
      </c>
      <c r="O30" s="45">
        <f t="shared" si="3"/>
        <v>0.12541275510204083</v>
      </c>
      <c r="P30" s="79">
        <v>837826383.79999995</v>
      </c>
      <c r="Q30" s="79">
        <v>180936074.50999999</v>
      </c>
      <c r="R30" s="29">
        <f t="shared" si="4"/>
        <v>2.3393868203461558E-5</v>
      </c>
      <c r="S30" s="45">
        <f t="shared" si="4"/>
        <v>1.3585405821679558E-5</v>
      </c>
      <c r="T30" s="47">
        <f t="shared" si="5"/>
        <v>11889.119999999999</v>
      </c>
      <c r="U30" s="48">
        <f t="shared" si="6"/>
        <v>-5171.63</v>
      </c>
      <c r="V30" s="49">
        <f t="shared" si="7"/>
        <v>-3.5240867321309609E-5</v>
      </c>
      <c r="W30" s="50">
        <f t="shared" si="8"/>
        <v>2.5418629261511008</v>
      </c>
      <c r="X30" s="50">
        <f t="shared" si="9"/>
        <v>0.32217302863014635</v>
      </c>
      <c r="Y30" s="50">
        <f t="shared" si="10"/>
        <v>1.7805903521596543E-9</v>
      </c>
    </row>
    <row r="31" spans="1:25" s="56" customFormat="1">
      <c r="A31" s="53"/>
      <c r="B31" s="7">
        <v>701</v>
      </c>
      <c r="C31" s="59">
        <v>128810525.70999999</v>
      </c>
      <c r="D31" s="59">
        <v>27613996.469999999</v>
      </c>
      <c r="E31" s="59">
        <v>0</v>
      </c>
      <c r="F31" s="59">
        <v>2129.25</v>
      </c>
      <c r="G31" s="59">
        <v>28790523.52</v>
      </c>
      <c r="H31" s="21">
        <f t="shared" si="0"/>
        <v>0.22351064372501739</v>
      </c>
      <c r="I31" s="25">
        <v>756304016.25</v>
      </c>
      <c r="J31" s="59">
        <v>156262592.02000001</v>
      </c>
      <c r="K31" s="22">
        <f t="shared" si="1"/>
        <v>0.17031580282845019</v>
      </c>
      <c r="L31" s="22">
        <f t="shared" si="2"/>
        <v>0.18424450246105675</v>
      </c>
      <c r="M31" s="59">
        <v>154934747.33000001</v>
      </c>
      <c r="N31" s="59">
        <v>37922948.969999999</v>
      </c>
      <c r="O31" s="22">
        <f t="shared" si="3"/>
        <v>0.24476723022774749</v>
      </c>
      <c r="P31" s="40">
        <v>837826383.79999995</v>
      </c>
      <c r="Q31" s="40">
        <v>180936074.50999999</v>
      </c>
      <c r="R31" s="22">
        <f t="shared" si="4"/>
        <v>0.18492464587625704</v>
      </c>
      <c r="S31" s="22">
        <f t="shared" si="4"/>
        <v>0.20959307906231861</v>
      </c>
      <c r="T31" s="32">
        <f t="shared" si="5"/>
        <v>26124221.62000002</v>
      </c>
      <c r="U31" s="33">
        <f t="shared" si="6"/>
        <v>9132425.4499999993</v>
      </c>
      <c r="V31" s="54">
        <f t="shared" si="7"/>
        <v>2.5348576601261857E-2</v>
      </c>
      <c r="W31" s="55">
        <f t="shared" si="8"/>
        <v>1.2028112336007017</v>
      </c>
      <c r="X31" s="55">
        <f t="shared" si="9"/>
        <v>1.3172024796164596</v>
      </c>
      <c r="Y31" s="55">
        <f t="shared" si="10"/>
        <v>7.2799328889146447E-9</v>
      </c>
    </row>
    <row r="32" spans="1:25" s="56" customFormat="1">
      <c r="A32" s="53"/>
      <c r="B32" s="7">
        <v>702</v>
      </c>
      <c r="C32" s="59">
        <v>276387892.79000002</v>
      </c>
      <c r="D32" s="59">
        <v>61150284.009999998</v>
      </c>
      <c r="E32" s="59">
        <v>0</v>
      </c>
      <c r="F32" s="59">
        <v>4071</v>
      </c>
      <c r="G32" s="59">
        <v>53851098.479999997</v>
      </c>
      <c r="H32" s="21">
        <f t="shared" si="0"/>
        <v>0.19483884744877791</v>
      </c>
      <c r="I32" s="25">
        <v>756304016.25</v>
      </c>
      <c r="J32" s="59">
        <v>156262592.02000001</v>
      </c>
      <c r="K32" s="22">
        <f t="shared" si="1"/>
        <v>0.36544549129914794</v>
      </c>
      <c r="L32" s="22">
        <f t="shared" si="2"/>
        <v>0.34461925777544766</v>
      </c>
      <c r="M32" s="59">
        <v>287565442.07999998</v>
      </c>
      <c r="N32" s="59">
        <v>67098059.609999999</v>
      </c>
      <c r="O32" s="22">
        <f t="shared" si="3"/>
        <v>0.2333314431827086</v>
      </c>
      <c r="P32" s="40">
        <v>837826383.79999995</v>
      </c>
      <c r="Q32" s="40">
        <v>180936074.50999999</v>
      </c>
      <c r="R32" s="22">
        <f t="shared" si="4"/>
        <v>0.34322796183110604</v>
      </c>
      <c r="S32" s="22">
        <f t="shared" si="4"/>
        <v>0.37083848420891669</v>
      </c>
      <c r="T32" s="32">
        <f t="shared" si="5"/>
        <v>11177549.289999962</v>
      </c>
      <c r="U32" s="33">
        <f t="shared" si="6"/>
        <v>13246961.130000003</v>
      </c>
      <c r="V32" s="54">
        <f t="shared" si="7"/>
        <v>2.6219226433469023E-2</v>
      </c>
      <c r="W32" s="55">
        <f t="shared" si="8"/>
        <v>1.0404415301161281</v>
      </c>
      <c r="X32" s="55">
        <f t="shared" si="9"/>
        <v>1.2459924031989775</v>
      </c>
      <c r="Y32" s="55">
        <f t="shared" si="10"/>
        <v>6.8863680533210304E-9</v>
      </c>
    </row>
    <row r="33" spans="1:25">
      <c r="A33" s="6"/>
      <c r="B33" s="83">
        <v>703</v>
      </c>
      <c r="C33" s="59">
        <v>31884008.780000001</v>
      </c>
      <c r="D33" s="59"/>
      <c r="E33" s="59"/>
      <c r="F33" s="59"/>
      <c r="G33" s="59">
        <v>7158691.3300000001</v>
      </c>
      <c r="H33" s="21">
        <f t="shared" si="0"/>
        <v>0.22452293810966639</v>
      </c>
      <c r="I33" s="25">
        <v>756304016.25</v>
      </c>
      <c r="J33" s="59">
        <v>156262592.02000001</v>
      </c>
      <c r="K33" s="22">
        <f t="shared" si="1"/>
        <v>4.2157661594990903E-2</v>
      </c>
      <c r="L33" s="22">
        <f t="shared" si="2"/>
        <v>4.5811932577463972E-2</v>
      </c>
      <c r="M33" s="59">
        <v>28289300</v>
      </c>
      <c r="N33" s="59">
        <v>7226367.3099999996</v>
      </c>
      <c r="O33" s="22">
        <f t="shared" si="3"/>
        <v>0.25544524997083701</v>
      </c>
      <c r="P33" s="40">
        <v>837826383.79999995</v>
      </c>
      <c r="Q33" s="40">
        <v>180936074.50999999</v>
      </c>
      <c r="R33" s="22">
        <f t="shared" si="4"/>
        <v>3.3765109988172712E-2</v>
      </c>
      <c r="S33" s="22">
        <f t="shared" si="4"/>
        <v>3.9938786831592347E-2</v>
      </c>
      <c r="T33" s="32">
        <f t="shared" si="5"/>
        <v>-3594708.7800000012</v>
      </c>
      <c r="U33" s="33">
        <f t="shared" si="6"/>
        <v>67675.979999999516</v>
      </c>
      <c r="V33" s="34">
        <f t="shared" si="7"/>
        <v>-5.8731457458716246E-3</v>
      </c>
      <c r="W33" s="35">
        <f t="shared" si="8"/>
        <v>0.88725668704950089</v>
      </c>
      <c r="X33" s="35">
        <f t="shared" si="9"/>
        <v>1.009453680411724</v>
      </c>
      <c r="Y33" s="35">
        <f t="shared" si="10"/>
        <v>5.579062567514326E-9</v>
      </c>
    </row>
    <row r="34" spans="1:25">
      <c r="A34" s="6"/>
      <c r="B34" s="7">
        <v>707</v>
      </c>
      <c r="C34" s="59">
        <v>4920506.6500000004</v>
      </c>
      <c r="D34" s="59">
        <v>66212.179999999993</v>
      </c>
      <c r="E34" s="59">
        <v>0</v>
      </c>
      <c r="F34" s="59">
        <v>0</v>
      </c>
      <c r="G34" s="59">
        <v>2090188.88</v>
      </c>
      <c r="H34" s="21">
        <f t="shared" si="0"/>
        <v>0.42479139419514855</v>
      </c>
      <c r="I34" s="25">
        <v>756304016.25</v>
      </c>
      <c r="J34" s="59">
        <v>156262592.02000001</v>
      </c>
      <c r="K34" s="22">
        <f t="shared" si="1"/>
        <v>6.5059903746081688E-3</v>
      </c>
      <c r="L34" s="22">
        <f t="shared" si="2"/>
        <v>1.3376130863952885E-2</v>
      </c>
      <c r="M34" s="59">
        <v>4049415.6</v>
      </c>
      <c r="N34" s="59">
        <v>89015.74</v>
      </c>
      <c r="O34" s="22">
        <f t="shared" si="3"/>
        <v>2.19823670358755E-2</v>
      </c>
      <c r="P34" s="40">
        <v>837826383.79999995</v>
      </c>
      <c r="Q34" s="40">
        <v>180936074.50999999</v>
      </c>
      <c r="R34" s="22">
        <f t="shared" si="4"/>
        <v>4.8332395330327148E-3</v>
      </c>
      <c r="S34" s="22">
        <f t="shared" si="4"/>
        <v>4.9197342343734924E-4</v>
      </c>
      <c r="T34" s="32">
        <f t="shared" si="5"/>
        <v>-871091.05000000028</v>
      </c>
      <c r="U34" s="33">
        <f t="shared" si="6"/>
        <v>-2001173.14</v>
      </c>
      <c r="V34" s="34">
        <f t="shared" si="7"/>
        <v>-1.2884157440515536E-2</v>
      </c>
      <c r="W34" s="35">
        <f t="shared" si="8"/>
        <v>0.82296720399717371</v>
      </c>
      <c r="X34" s="35">
        <f t="shared" si="9"/>
        <v>4.2587414396731464E-2</v>
      </c>
      <c r="Y34" s="35">
        <f t="shared" si="10"/>
        <v>2.3537271111946076E-10</v>
      </c>
    </row>
    <row r="35" spans="1:25">
      <c r="A35" s="6"/>
      <c r="B35" s="7">
        <v>709</v>
      </c>
      <c r="C35" s="59">
        <v>21440166.07</v>
      </c>
      <c r="D35" s="59">
        <v>5539484.1900000004</v>
      </c>
      <c r="E35" s="59">
        <v>0</v>
      </c>
      <c r="F35" s="59">
        <v>45247.1</v>
      </c>
      <c r="G35" s="59">
        <v>6347779.0199999996</v>
      </c>
      <c r="H35" s="21">
        <f t="shared" si="0"/>
        <v>0.29606948935354022</v>
      </c>
      <c r="I35" s="25">
        <v>756304016.25</v>
      </c>
      <c r="J35" s="59">
        <v>156262592.02000001</v>
      </c>
      <c r="K35" s="22">
        <f t="shared" si="1"/>
        <v>2.8348607979509721E-2</v>
      </c>
      <c r="L35" s="22">
        <f t="shared" si="2"/>
        <v>4.0622512003304981E-2</v>
      </c>
      <c r="M35" s="59">
        <v>23466494.989999998</v>
      </c>
      <c r="N35" s="59">
        <v>5676699.0099999998</v>
      </c>
      <c r="O35" s="22">
        <f t="shared" si="3"/>
        <v>0.241906557089973</v>
      </c>
      <c r="P35" s="40">
        <v>837826383.79999995</v>
      </c>
      <c r="Q35" s="40">
        <v>180936074.50999999</v>
      </c>
      <c r="R35" s="22">
        <f t="shared" si="4"/>
        <v>2.8008780152716885E-2</v>
      </c>
      <c r="S35" s="22">
        <f t="shared" si="4"/>
        <v>3.1374058630227769E-2</v>
      </c>
      <c r="T35" s="32">
        <f t="shared" si="5"/>
        <v>2026328.9199999981</v>
      </c>
      <c r="U35" s="33">
        <f t="shared" si="6"/>
        <v>-671080.00999999978</v>
      </c>
      <c r="V35" s="34">
        <f t="shared" si="7"/>
        <v>-9.2484533730772117E-3</v>
      </c>
      <c r="W35" s="35">
        <f t="shared" si="8"/>
        <v>1.0945108780120563</v>
      </c>
      <c r="X35" s="35">
        <f t="shared" si="9"/>
        <v>0.89428113236367834</v>
      </c>
      <c r="Y35" s="35">
        <f t="shared" si="10"/>
        <v>4.9425253354562698E-9</v>
      </c>
    </row>
    <row r="36" spans="1:25" s="51" customFormat="1">
      <c r="A36" s="41"/>
      <c r="B36" s="42">
        <v>700</v>
      </c>
      <c r="C36" s="43">
        <f>SUM(C31:C35)</f>
        <v>463443099.99999994</v>
      </c>
      <c r="D36" s="43">
        <f t="shared" ref="D36:N36" si="17">SUM(D31:D35)</f>
        <v>94369976.849999994</v>
      </c>
      <c r="E36" s="43">
        <f t="shared" si="17"/>
        <v>0</v>
      </c>
      <c r="F36" s="43">
        <f t="shared" si="17"/>
        <v>51447.35</v>
      </c>
      <c r="G36" s="43">
        <f t="shared" si="17"/>
        <v>98238281.229999989</v>
      </c>
      <c r="H36" s="44">
        <f t="shared" si="0"/>
        <v>0.2119748491886059</v>
      </c>
      <c r="I36" s="28">
        <v>756304016.25</v>
      </c>
      <c r="J36" s="75">
        <v>156262592.02000001</v>
      </c>
      <c r="K36" s="29">
        <f t="shared" si="1"/>
        <v>0.61277355407670686</v>
      </c>
      <c r="L36" s="45">
        <f t="shared" si="2"/>
        <v>0.62867433568122622</v>
      </c>
      <c r="M36" s="43">
        <f t="shared" si="17"/>
        <v>498305400</v>
      </c>
      <c r="N36" s="43">
        <f t="shared" si="17"/>
        <v>118013090.64</v>
      </c>
      <c r="O36" s="45">
        <f t="shared" si="3"/>
        <v>0.23682884158991654</v>
      </c>
      <c r="P36" s="79">
        <v>837826383.79999995</v>
      </c>
      <c r="Q36" s="79">
        <v>180936074.50999999</v>
      </c>
      <c r="R36" s="29">
        <f t="shared" si="4"/>
        <v>0.5947597373812854</v>
      </c>
      <c r="S36" s="45">
        <f t="shared" si="4"/>
        <v>0.65223638215649271</v>
      </c>
      <c r="T36" s="47">
        <f t="shared" si="5"/>
        <v>34862300.00000006</v>
      </c>
      <c r="U36" s="48">
        <f t="shared" si="6"/>
        <v>19774809.410000011</v>
      </c>
      <c r="V36" s="49">
        <f t="shared" si="7"/>
        <v>2.3562046475266496E-2</v>
      </c>
      <c r="W36" s="50">
        <f t="shared" si="8"/>
        <v>1.0752245529170681</v>
      </c>
      <c r="X36" s="50">
        <f t="shared" si="9"/>
        <v>1.201294334167984</v>
      </c>
      <c r="Y36" s="50">
        <f t="shared" si="10"/>
        <v>6.639330146966302E-9</v>
      </c>
    </row>
    <row r="37" spans="1:25" s="56" customFormat="1">
      <c r="A37" s="53"/>
      <c r="B37" s="7">
        <v>801</v>
      </c>
      <c r="C37" s="59">
        <v>79267500</v>
      </c>
      <c r="D37" s="59">
        <v>17238045.359999999</v>
      </c>
      <c r="E37" s="59">
        <v>0</v>
      </c>
      <c r="F37" s="59">
        <v>0</v>
      </c>
      <c r="G37" s="59">
        <v>16985159.75</v>
      </c>
      <c r="H37" s="21">
        <f t="shared" si="0"/>
        <v>0.21427646576465764</v>
      </c>
      <c r="I37" s="25">
        <v>756304016.25</v>
      </c>
      <c r="J37" s="59">
        <v>156262592.02000001</v>
      </c>
      <c r="K37" s="22">
        <f t="shared" si="1"/>
        <v>0.10480904278815537</v>
      </c>
      <c r="L37" s="22">
        <f t="shared" si="2"/>
        <v>0.10869626268471262</v>
      </c>
      <c r="M37" s="59">
        <v>79877635.689999998</v>
      </c>
      <c r="N37" s="59">
        <v>17480114.399999999</v>
      </c>
      <c r="O37" s="22">
        <f t="shared" si="3"/>
        <v>0.21883615168379802</v>
      </c>
      <c r="P37" s="40">
        <v>837826383.79999995</v>
      </c>
      <c r="Q37" s="40">
        <v>180936074.50999999</v>
      </c>
      <c r="R37" s="22">
        <f t="shared" si="4"/>
        <v>9.5339126619182507E-2</v>
      </c>
      <c r="S37" s="22">
        <f t="shared" si="4"/>
        <v>9.6609338117556579E-2</v>
      </c>
      <c r="T37" s="32">
        <f t="shared" si="5"/>
        <v>610135.68999999762</v>
      </c>
      <c r="U37" s="33">
        <f t="shared" si="6"/>
        <v>494954.64999999851</v>
      </c>
      <c r="V37" s="54">
        <f t="shared" si="7"/>
        <v>-1.2086924567156043E-2</v>
      </c>
      <c r="W37" s="55">
        <f t="shared" si="8"/>
        <v>1.0076971733686568</v>
      </c>
      <c r="X37" s="55">
        <f t="shared" si="9"/>
        <v>1.0291404177108194</v>
      </c>
      <c r="Y37" s="55">
        <f t="shared" si="10"/>
        <v>5.6878674996010311E-9</v>
      </c>
    </row>
    <row r="38" spans="1:25">
      <c r="A38" s="6"/>
      <c r="B38" s="7">
        <v>804</v>
      </c>
      <c r="C38" s="59">
        <v>2879200</v>
      </c>
      <c r="D38" s="59">
        <v>890680.38</v>
      </c>
      <c r="E38" s="59">
        <v>0</v>
      </c>
      <c r="F38" s="59">
        <v>82373.78</v>
      </c>
      <c r="G38" s="59">
        <v>789179.43</v>
      </c>
      <c r="H38" s="21">
        <f t="shared" si="0"/>
        <v>0.27409677340928035</v>
      </c>
      <c r="I38" s="25">
        <v>756304016.25</v>
      </c>
      <c r="J38" s="59">
        <v>156262592.02000001</v>
      </c>
      <c r="K38" s="22">
        <f t="shared" si="1"/>
        <v>3.8069346957537065E-3</v>
      </c>
      <c r="L38" s="22">
        <f t="shared" si="2"/>
        <v>5.0503413504045368E-3</v>
      </c>
      <c r="M38" s="59">
        <v>23369800</v>
      </c>
      <c r="N38" s="59">
        <v>5165284.53</v>
      </c>
      <c r="O38" s="22">
        <f t="shared" si="3"/>
        <v>0.22102390820631757</v>
      </c>
      <c r="P38" s="40">
        <v>837826383.79999995</v>
      </c>
      <c r="Q38" s="40">
        <v>180936074.50999999</v>
      </c>
      <c r="R38" s="22">
        <f t="shared" si="4"/>
        <v>2.7893368425574282E-2</v>
      </c>
      <c r="S38" s="22">
        <f t="shared" si="4"/>
        <v>2.8547566006327418E-2</v>
      </c>
      <c r="T38" s="32">
        <f t="shared" si="5"/>
        <v>20490600</v>
      </c>
      <c r="U38" s="33">
        <f t="shared" si="6"/>
        <v>4376105.1000000006</v>
      </c>
      <c r="V38" s="34">
        <f t="shared" si="7"/>
        <v>2.3497224655922883E-2</v>
      </c>
      <c r="W38" s="35">
        <f t="shared" si="8"/>
        <v>8.1167685468185606</v>
      </c>
      <c r="X38" s="35">
        <f t="shared" si="9"/>
        <v>6.5451332531563828</v>
      </c>
      <c r="Y38" s="35">
        <f t="shared" si="10"/>
        <v>3.6173733020800371E-8</v>
      </c>
    </row>
    <row r="39" spans="1:25" s="51" customFormat="1">
      <c r="A39" s="41"/>
      <c r="B39" s="42">
        <v>800</v>
      </c>
      <c r="C39" s="43">
        <f>SUM(C37:C38)</f>
        <v>82146700</v>
      </c>
      <c r="D39" s="43">
        <f t="shared" ref="D39:N39" si="18">SUM(D37:D38)</f>
        <v>18128725.739999998</v>
      </c>
      <c r="E39" s="43">
        <f t="shared" si="18"/>
        <v>0</v>
      </c>
      <c r="F39" s="43">
        <f t="shared" si="18"/>
        <v>82373.78</v>
      </c>
      <c r="G39" s="43">
        <f t="shared" si="18"/>
        <v>17774339.18</v>
      </c>
      <c r="H39" s="44">
        <f t="shared" si="0"/>
        <v>0.21637313708280428</v>
      </c>
      <c r="I39" s="28">
        <v>756304016.25</v>
      </c>
      <c r="J39" s="75">
        <v>156262592.02000001</v>
      </c>
      <c r="K39" s="29">
        <f t="shared" si="1"/>
        <v>0.10861597748390907</v>
      </c>
      <c r="L39" s="45">
        <f t="shared" si="2"/>
        <v>0.11374660403511716</v>
      </c>
      <c r="M39" s="43">
        <f t="shared" si="18"/>
        <v>103247435.69</v>
      </c>
      <c r="N39" s="43">
        <f t="shared" si="18"/>
        <v>22645398.93</v>
      </c>
      <c r="O39" s="45">
        <f t="shared" si="3"/>
        <v>0.2193313449255313</v>
      </c>
      <c r="P39" s="79">
        <v>837826383.79999995</v>
      </c>
      <c r="Q39" s="79">
        <v>180936074.50999999</v>
      </c>
      <c r="R39" s="29">
        <f t="shared" si="4"/>
        <v>0.12323249504475679</v>
      </c>
      <c r="S39" s="45">
        <f t="shared" si="4"/>
        <v>0.125156904123884</v>
      </c>
      <c r="T39" s="47">
        <f t="shared" si="5"/>
        <v>21100735.689999998</v>
      </c>
      <c r="U39" s="48">
        <f t="shared" si="6"/>
        <v>4871059.75</v>
      </c>
      <c r="V39" s="49">
        <f t="shared" si="7"/>
        <v>1.1410300088766839E-2</v>
      </c>
      <c r="W39" s="50">
        <f t="shared" si="8"/>
        <v>1.2568665045583085</v>
      </c>
      <c r="X39" s="50">
        <f t="shared" si="9"/>
        <v>1.2740501180196337</v>
      </c>
      <c r="Y39" s="50">
        <f t="shared" si="10"/>
        <v>7.0414378197931968E-9</v>
      </c>
    </row>
    <row r="40" spans="1:25">
      <c r="A40" s="6"/>
      <c r="B40" s="7">
        <v>1001</v>
      </c>
      <c r="C40" s="59">
        <v>1696000</v>
      </c>
      <c r="D40" s="59">
        <v>460769.88</v>
      </c>
      <c r="E40" s="59">
        <v>0</v>
      </c>
      <c r="F40" s="59">
        <v>0</v>
      </c>
      <c r="G40" s="59">
        <v>544046.21</v>
      </c>
      <c r="H40" s="21">
        <f t="shared" si="0"/>
        <v>0.32078196344339621</v>
      </c>
      <c r="I40" s="25">
        <v>756304016.25</v>
      </c>
      <c r="J40" s="59">
        <v>156262592.02000001</v>
      </c>
      <c r="K40" s="22">
        <f t="shared" si="1"/>
        <v>2.2424844554036838E-3</v>
      </c>
      <c r="L40" s="22">
        <f t="shared" si="2"/>
        <v>3.4816151643661947E-3</v>
      </c>
      <c r="M40" s="59">
        <v>2048400</v>
      </c>
      <c r="N40" s="59">
        <v>618879.91</v>
      </c>
      <c r="O40" s="22">
        <f t="shared" si="3"/>
        <v>0.30212844659246241</v>
      </c>
      <c r="P40" s="40">
        <v>837826383.79999995</v>
      </c>
      <c r="Q40" s="40">
        <v>180936074.50999999</v>
      </c>
      <c r="R40" s="22">
        <f t="shared" si="4"/>
        <v>2.4448979402025848E-3</v>
      </c>
      <c r="S40" s="22">
        <f t="shared" si="4"/>
        <v>3.4204340492962099E-3</v>
      </c>
      <c r="T40" s="32">
        <f t="shared" si="5"/>
        <v>352400</v>
      </c>
      <c r="U40" s="33">
        <f t="shared" si="6"/>
        <v>74833.70000000007</v>
      </c>
      <c r="V40" s="34">
        <f t="shared" si="7"/>
        <v>-6.1181115069984787E-5</v>
      </c>
      <c r="W40" s="35">
        <f t="shared" si="8"/>
        <v>1.2077830188679246</v>
      </c>
      <c r="X40" s="35">
        <f t="shared" si="9"/>
        <v>1.1375502643424353</v>
      </c>
      <c r="Y40" s="35">
        <f t="shared" si="10"/>
        <v>6.2870285399032741E-9</v>
      </c>
    </row>
    <row r="41" spans="1:25">
      <c r="A41" s="6"/>
      <c r="B41" s="7">
        <v>1003</v>
      </c>
      <c r="C41" s="59">
        <v>15918381</v>
      </c>
      <c r="D41" s="59">
        <v>3798704.41</v>
      </c>
      <c r="E41" s="59">
        <v>0</v>
      </c>
      <c r="F41" s="59">
        <v>77998.490000000005</v>
      </c>
      <c r="G41" s="59">
        <v>3961413.11</v>
      </c>
      <c r="H41" s="21">
        <f t="shared" si="0"/>
        <v>0.24885778962069069</v>
      </c>
      <c r="I41" s="25">
        <v>756304016.25</v>
      </c>
      <c r="J41" s="59">
        <v>156262592.02000001</v>
      </c>
      <c r="K41" s="22">
        <f t="shared" si="1"/>
        <v>2.1047595488026736E-2</v>
      </c>
      <c r="L41" s="22">
        <f t="shared" si="2"/>
        <v>2.5351000894014222E-2</v>
      </c>
      <c r="M41" s="59">
        <v>15340891.1</v>
      </c>
      <c r="N41" s="59">
        <v>4194985.97</v>
      </c>
      <c r="O41" s="22">
        <f t="shared" si="3"/>
        <v>0.27345125799113457</v>
      </c>
      <c r="P41" s="40">
        <v>837826383.79999995</v>
      </c>
      <c r="Q41" s="40">
        <v>180936074.50999999</v>
      </c>
      <c r="R41" s="22">
        <f t="shared" si="4"/>
        <v>1.8310346148829409E-2</v>
      </c>
      <c r="S41" s="22">
        <f t="shared" si="4"/>
        <v>2.3184906500047623E-2</v>
      </c>
      <c r="T41" s="32">
        <f t="shared" si="5"/>
        <v>-577489.90000000037</v>
      </c>
      <c r="U41" s="33">
        <f t="shared" si="6"/>
        <v>233572.85999999987</v>
      </c>
      <c r="V41" s="34">
        <f t="shared" si="7"/>
        <v>-2.1660943939665993E-3</v>
      </c>
      <c r="W41" s="35">
        <f t="shared" si="8"/>
        <v>0.96372181944884971</v>
      </c>
      <c r="X41" s="35">
        <f t="shared" si="9"/>
        <v>1.0589620051012554</v>
      </c>
      <c r="Y41" s="35">
        <f t="shared" si="10"/>
        <v>5.8526858613964713E-9</v>
      </c>
    </row>
    <row r="42" spans="1:25">
      <c r="A42" s="6"/>
      <c r="B42" s="7">
        <v>1004</v>
      </c>
      <c r="C42" s="59">
        <v>3622900</v>
      </c>
      <c r="D42" s="59">
        <v>1028795.48</v>
      </c>
      <c r="E42" s="59">
        <v>0</v>
      </c>
      <c r="F42" s="59">
        <v>10925.84</v>
      </c>
      <c r="G42" s="59">
        <v>1315197.99</v>
      </c>
      <c r="H42" s="21">
        <f t="shared" si="0"/>
        <v>0.36302354191393632</v>
      </c>
      <c r="I42" s="25">
        <v>756304016.25</v>
      </c>
      <c r="J42" s="59">
        <v>156262592.02000001</v>
      </c>
      <c r="K42" s="22">
        <f t="shared" si="1"/>
        <v>4.7902694183266543E-3</v>
      </c>
      <c r="L42" s="22">
        <f t="shared" si="2"/>
        <v>8.4165888521269897E-3</v>
      </c>
      <c r="M42" s="59">
        <v>3851400</v>
      </c>
      <c r="N42" s="59">
        <v>1724219.81</v>
      </c>
      <c r="O42" s="22">
        <f t="shared" si="3"/>
        <v>0.44768650620553568</v>
      </c>
      <c r="P42" s="40">
        <v>837826383.79999995</v>
      </c>
      <c r="Q42" s="40">
        <v>180936074.50999999</v>
      </c>
      <c r="R42" s="22">
        <f t="shared" si="4"/>
        <v>4.5968951019801961E-3</v>
      </c>
      <c r="S42" s="22">
        <f t="shared" si="4"/>
        <v>9.5294419018950565E-3</v>
      </c>
      <c r="T42" s="32">
        <f t="shared" si="5"/>
        <v>228500</v>
      </c>
      <c r="U42" s="33">
        <f t="shared" si="6"/>
        <v>409021.82000000007</v>
      </c>
      <c r="V42" s="34">
        <f t="shared" si="7"/>
        <v>1.1128530497680669E-3</v>
      </c>
      <c r="W42" s="35">
        <f t="shared" si="8"/>
        <v>1.0630710204532281</v>
      </c>
      <c r="X42" s="35">
        <f t="shared" si="9"/>
        <v>1.3109963846584043</v>
      </c>
      <c r="Y42" s="35">
        <f t="shared" si="10"/>
        <v>7.2456329574340794E-9</v>
      </c>
    </row>
    <row r="43" spans="1:25" s="51" customFormat="1">
      <c r="A43" s="41"/>
      <c r="B43" s="42">
        <v>1000</v>
      </c>
      <c r="C43" s="43">
        <f>SUM(C40:C42)</f>
        <v>21237281</v>
      </c>
      <c r="D43" s="43">
        <f t="shared" ref="D43:N43" si="19">SUM(D40:D42)</f>
        <v>5288269.7699999996</v>
      </c>
      <c r="E43" s="43">
        <f t="shared" si="19"/>
        <v>0</v>
      </c>
      <c r="F43" s="43">
        <f t="shared" si="19"/>
        <v>88924.33</v>
      </c>
      <c r="G43" s="43">
        <f t="shared" si="19"/>
        <v>5820657.3100000005</v>
      </c>
      <c r="H43" s="44">
        <f t="shared" si="0"/>
        <v>0.27407733174505722</v>
      </c>
      <c r="I43" s="28">
        <v>756304016.25</v>
      </c>
      <c r="J43" s="75">
        <v>156262592.02000001</v>
      </c>
      <c r="K43" s="29">
        <f t="shared" si="1"/>
        <v>2.8080349361757077E-2</v>
      </c>
      <c r="L43" s="45">
        <f t="shared" si="2"/>
        <v>3.7249204910507414E-2</v>
      </c>
      <c r="M43" s="43">
        <f t="shared" si="19"/>
        <v>21240691.100000001</v>
      </c>
      <c r="N43" s="43">
        <f t="shared" si="19"/>
        <v>6538085.6899999995</v>
      </c>
      <c r="O43" s="45">
        <f t="shared" si="3"/>
        <v>0.30780946152924371</v>
      </c>
      <c r="P43" s="79">
        <v>837826383.79999995</v>
      </c>
      <c r="Q43" s="79">
        <v>180936074.50999999</v>
      </c>
      <c r="R43" s="29">
        <f t="shared" si="4"/>
        <v>2.5352139191012191E-2</v>
      </c>
      <c r="S43" s="45">
        <f t="shared" si="4"/>
        <v>3.6134782451238891E-2</v>
      </c>
      <c r="T43" s="47">
        <f t="shared" si="5"/>
        <v>3410.1000000014901</v>
      </c>
      <c r="U43" s="48">
        <f t="shared" si="6"/>
        <v>717428.37999999896</v>
      </c>
      <c r="V43" s="49">
        <f t="shared" si="7"/>
        <v>-1.1144224592685228E-3</v>
      </c>
      <c r="W43" s="50">
        <f t="shared" si="8"/>
        <v>1.000160571402714</v>
      </c>
      <c r="X43" s="50">
        <f t="shared" si="9"/>
        <v>1.1232555606335806</v>
      </c>
      <c r="Y43" s="50">
        <f t="shared" si="10"/>
        <v>6.2080243736662945E-9</v>
      </c>
    </row>
    <row r="44" spans="1:25">
      <c r="A44" s="6"/>
      <c r="B44" s="7">
        <v>1101</v>
      </c>
      <c r="C44" s="59">
        <v>26978000</v>
      </c>
      <c r="D44" s="59">
        <v>6166832.2400000002</v>
      </c>
      <c r="E44" s="59">
        <v>0</v>
      </c>
      <c r="F44" s="59">
        <v>0</v>
      </c>
      <c r="G44" s="59">
        <v>8808804</v>
      </c>
      <c r="H44" s="21">
        <f t="shared" si="0"/>
        <v>0.32651805174586701</v>
      </c>
      <c r="I44" s="25">
        <v>756304016.25</v>
      </c>
      <c r="J44" s="59">
        <v>156262592.02000001</v>
      </c>
      <c r="K44" s="22">
        <f t="shared" si="1"/>
        <v>3.5670840588372985E-2</v>
      </c>
      <c r="L44" s="22">
        <f t="shared" si="2"/>
        <v>5.6371802656854451E-2</v>
      </c>
      <c r="M44" s="59">
        <v>32688100</v>
      </c>
      <c r="N44" s="59">
        <v>7809355.9299999997</v>
      </c>
      <c r="O44" s="22">
        <f t="shared" si="3"/>
        <v>0.2389051651824364</v>
      </c>
      <c r="P44" s="40">
        <v>837826383.79999995</v>
      </c>
      <c r="Q44" s="40">
        <v>180936074.50999999</v>
      </c>
      <c r="R44" s="22">
        <f t="shared" si="4"/>
        <v>3.9015362409263871E-2</v>
      </c>
      <c r="S44" s="22">
        <f t="shared" si="4"/>
        <v>4.3160856402731297E-2</v>
      </c>
      <c r="T44" s="32">
        <f t="shared" si="5"/>
        <v>5710100</v>
      </c>
      <c r="U44" s="33">
        <f t="shared" si="6"/>
        <v>-999448.0700000003</v>
      </c>
      <c r="V44" s="34">
        <f t="shared" si="7"/>
        <v>-1.3210946254123154E-2</v>
      </c>
      <c r="W44" s="35">
        <f t="shared" si="8"/>
        <v>1.2116576469716065</v>
      </c>
      <c r="X44" s="35">
        <f t="shared" si="9"/>
        <v>0.88653986738721846</v>
      </c>
      <c r="Y44" s="35">
        <f t="shared" si="10"/>
        <v>4.8997408050776582E-9</v>
      </c>
    </row>
    <row r="45" spans="1:25">
      <c r="A45" s="6"/>
      <c r="B45" s="7">
        <v>1105</v>
      </c>
      <c r="C45" s="59">
        <v>596100</v>
      </c>
      <c r="D45" s="59">
        <v>115287.06</v>
      </c>
      <c r="E45" s="59">
        <v>0</v>
      </c>
      <c r="F45" s="59">
        <v>0</v>
      </c>
      <c r="G45" s="59">
        <v>174673.07</v>
      </c>
      <c r="H45" s="21">
        <f t="shared" si="0"/>
        <v>0.29302645529273613</v>
      </c>
      <c r="I45" s="25">
        <v>756304016.25</v>
      </c>
      <c r="J45" s="59">
        <v>156262592.02000001</v>
      </c>
      <c r="K45" s="22">
        <f t="shared" si="1"/>
        <v>7.8817510841163666E-4</v>
      </c>
      <c r="L45" s="22">
        <f t="shared" si="2"/>
        <v>1.1178175642807949E-3</v>
      </c>
      <c r="M45" s="59">
        <v>696000</v>
      </c>
      <c r="N45" s="59">
        <v>173430.61</v>
      </c>
      <c r="O45" s="22">
        <f t="shared" si="3"/>
        <v>0.2491819109195402</v>
      </c>
      <c r="P45" s="40">
        <v>837826383.79999995</v>
      </c>
      <c r="Q45" s="40">
        <v>180936074.50999999</v>
      </c>
      <c r="R45" s="22">
        <f t="shared" si="4"/>
        <v>8.3072103416373703E-4</v>
      </c>
      <c r="S45" s="22">
        <f t="shared" si="4"/>
        <v>9.5851869490191032E-4</v>
      </c>
      <c r="T45" s="32">
        <f t="shared" si="5"/>
        <v>99900</v>
      </c>
      <c r="U45" s="33">
        <f t="shared" si="6"/>
        <v>-1242.460000000021</v>
      </c>
      <c r="V45" s="34">
        <f t="shared" si="7"/>
        <v>-1.5929886937888463E-4</v>
      </c>
      <c r="W45" s="35">
        <f t="shared" si="8"/>
        <v>1.16758933064922</v>
      </c>
      <c r="X45" s="35">
        <f t="shared" si="9"/>
        <v>0.99288694015625867</v>
      </c>
      <c r="Y45" s="35">
        <f t="shared" si="10"/>
        <v>5.4875012782560603E-9</v>
      </c>
    </row>
    <row r="46" spans="1:25" s="51" customFormat="1">
      <c r="A46" s="41">
        <v>1100</v>
      </c>
      <c r="B46" s="42">
        <v>1100</v>
      </c>
      <c r="C46" s="43">
        <f>SUM(C44:C45)</f>
        <v>27574100</v>
      </c>
      <c r="D46" s="43">
        <f t="shared" ref="D46:N46" si="20">SUM(D44:D45)</f>
        <v>6282119.2999999998</v>
      </c>
      <c r="E46" s="43">
        <f t="shared" si="20"/>
        <v>0</v>
      </c>
      <c r="F46" s="43">
        <f t="shared" si="20"/>
        <v>0</v>
      </c>
      <c r="G46" s="43">
        <f t="shared" si="20"/>
        <v>8983477.0700000003</v>
      </c>
      <c r="H46" s="44">
        <f t="shared" si="0"/>
        <v>0.32579402664094204</v>
      </c>
      <c r="I46" s="28">
        <v>756304016.25</v>
      </c>
      <c r="J46" s="75">
        <v>156262592.02000001</v>
      </c>
      <c r="K46" s="29">
        <f t="shared" si="1"/>
        <v>3.645901569678462E-2</v>
      </c>
      <c r="L46" s="45">
        <f t="shared" si="2"/>
        <v>5.7489620221135247E-2</v>
      </c>
      <c r="M46" s="43">
        <f t="shared" si="20"/>
        <v>33384100</v>
      </c>
      <c r="N46" s="43">
        <f t="shared" si="20"/>
        <v>7982786.54</v>
      </c>
      <c r="O46" s="45">
        <f t="shared" si="3"/>
        <v>0.23911941732741035</v>
      </c>
      <c r="P46" s="79">
        <v>837826383.79999995</v>
      </c>
      <c r="Q46" s="79">
        <v>180936074.50999999</v>
      </c>
      <c r="R46" s="29">
        <f t="shared" si="4"/>
        <v>3.9846083443427605E-2</v>
      </c>
      <c r="S46" s="45">
        <f t="shared" si="4"/>
        <v>4.4119375097633209E-2</v>
      </c>
      <c r="T46" s="47">
        <f t="shared" si="5"/>
        <v>5810000</v>
      </c>
      <c r="U46" s="48">
        <f t="shared" si="6"/>
        <v>-1000690.5300000003</v>
      </c>
      <c r="V46" s="49">
        <f t="shared" si="7"/>
        <v>-1.3370245123502038E-2</v>
      </c>
      <c r="W46" s="50">
        <f t="shared" si="8"/>
        <v>1.210704973145089</v>
      </c>
      <c r="X46" s="50">
        <f t="shared" si="9"/>
        <v>0.88860766024084703</v>
      </c>
      <c r="Y46" s="50">
        <f t="shared" si="10"/>
        <v>4.9111691112306926E-9</v>
      </c>
    </row>
    <row r="47" spans="1:25" s="51" customFormat="1">
      <c r="A47" s="41"/>
      <c r="B47" s="42">
        <v>1202</v>
      </c>
      <c r="C47" s="46">
        <v>390000</v>
      </c>
      <c r="D47" s="46">
        <v>109446.32</v>
      </c>
      <c r="E47" s="46">
        <v>0</v>
      </c>
      <c r="F47" s="46">
        <v>0</v>
      </c>
      <c r="G47" s="46">
        <v>265295.84000000003</v>
      </c>
      <c r="H47" s="44">
        <f t="shared" si="0"/>
        <v>0.68024574358974366</v>
      </c>
      <c r="I47" s="28">
        <v>756304016.25</v>
      </c>
      <c r="J47" s="75">
        <v>156262592.02000001</v>
      </c>
      <c r="K47" s="29">
        <f t="shared" si="1"/>
        <v>5.1566564717419618E-4</v>
      </c>
      <c r="L47" s="45">
        <f t="shared" si="2"/>
        <v>1.6977565556191778E-3</v>
      </c>
      <c r="M47" s="46">
        <v>729300</v>
      </c>
      <c r="N47" s="46">
        <v>161517.84</v>
      </c>
      <c r="O47" s="45">
        <f t="shared" si="3"/>
        <v>0.22146968325791855</v>
      </c>
      <c r="P47" s="79">
        <v>837826383.79999995</v>
      </c>
      <c r="Q47" s="79">
        <v>180936074.50999999</v>
      </c>
      <c r="R47" s="29">
        <f t="shared" si="4"/>
        <v>8.704667388155365E-4</v>
      </c>
      <c r="S47" s="45">
        <f t="shared" si="4"/>
        <v>8.9267903284302329E-4</v>
      </c>
      <c r="T47" s="47">
        <f t="shared" si="5"/>
        <v>339300</v>
      </c>
      <c r="U47" s="48">
        <f t="shared" si="6"/>
        <v>-103778.00000000003</v>
      </c>
      <c r="V47" s="49">
        <f t="shared" si="7"/>
        <v>-8.0507752277615447E-4</v>
      </c>
      <c r="W47" s="50">
        <f t="shared" si="8"/>
        <v>1.87</v>
      </c>
      <c r="X47" s="50">
        <f t="shared" si="9"/>
        <v>0.60882160835993504</v>
      </c>
      <c r="Y47" s="50">
        <f t="shared" si="10"/>
        <v>3.3648436886270934E-9</v>
      </c>
    </row>
    <row r="48" spans="1:25" s="51" customFormat="1" ht="13.5" thickBot="1">
      <c r="A48" s="41"/>
      <c r="B48" s="76">
        <v>1301</v>
      </c>
      <c r="C48" s="46">
        <v>2200000</v>
      </c>
      <c r="D48" s="77">
        <v>312605.14</v>
      </c>
      <c r="E48" s="77">
        <v>0</v>
      </c>
      <c r="F48" s="77">
        <v>0</v>
      </c>
      <c r="G48" s="46">
        <v>210288.12</v>
      </c>
      <c r="H48" s="44">
        <f t="shared" si="0"/>
        <v>9.5585509090909085E-2</v>
      </c>
      <c r="I48" s="28">
        <v>756304016.25</v>
      </c>
      <c r="J48" s="75">
        <v>156262592.02000001</v>
      </c>
      <c r="K48" s="29">
        <f t="shared" si="1"/>
        <v>2.9088831379057217E-3</v>
      </c>
      <c r="L48" s="45">
        <f t="shared" si="2"/>
        <v>1.3457355166173442E-3</v>
      </c>
      <c r="M48" s="46">
        <v>600000</v>
      </c>
      <c r="N48" s="46">
        <v>109748.77</v>
      </c>
      <c r="O48" s="45">
        <f t="shared" si="3"/>
        <v>0.18291461666666667</v>
      </c>
      <c r="P48" s="79">
        <v>837826383.79999995</v>
      </c>
      <c r="Q48" s="79">
        <v>180936074.50999999</v>
      </c>
      <c r="R48" s="29">
        <f t="shared" si="4"/>
        <v>7.1613882255494566E-4</v>
      </c>
      <c r="S48" s="45">
        <f t="shared" si="4"/>
        <v>6.0656102049972576E-4</v>
      </c>
      <c r="T48" s="47">
        <f t="shared" si="5"/>
        <v>-1600000</v>
      </c>
      <c r="U48" s="47">
        <f t="shared" si="6"/>
        <v>-100539.34999999999</v>
      </c>
      <c r="V48" s="78">
        <f t="shared" si="7"/>
        <v>-7.3917449611761844E-4</v>
      </c>
      <c r="W48" s="50">
        <f t="shared" si="8"/>
        <v>0.27272727272727271</v>
      </c>
      <c r="X48" s="50">
        <f t="shared" si="9"/>
        <v>0.52189714758969741</v>
      </c>
      <c r="Y48" s="50">
        <f t="shared" si="10"/>
        <v>2.884428376171349E-9</v>
      </c>
    </row>
    <row r="49" spans="1:25" ht="13.5" thickBot="1">
      <c r="A49" s="58"/>
      <c r="B49" s="5"/>
      <c r="C49" s="40">
        <v>756304016.25</v>
      </c>
      <c r="D49" s="4">
        <v>149025250.04999995</v>
      </c>
      <c r="E49" s="2">
        <v>155484.54999999999</v>
      </c>
      <c r="F49" s="3">
        <v>321457.87000000005</v>
      </c>
      <c r="G49" s="40">
        <v>156262592.02000001</v>
      </c>
      <c r="H49" s="21">
        <f t="shared" si="0"/>
        <v>0.20661346318746329</v>
      </c>
      <c r="I49" s="25">
        <v>756304016.25</v>
      </c>
      <c r="J49" s="59">
        <v>156262592.02000001</v>
      </c>
      <c r="K49" s="22">
        <f t="shared" si="1"/>
        <v>1</v>
      </c>
      <c r="L49" s="22">
        <f t="shared" si="2"/>
        <v>1</v>
      </c>
      <c r="M49" s="40">
        <v>837826383.79999995</v>
      </c>
      <c r="N49" s="40">
        <v>180936074.50999999</v>
      </c>
      <c r="O49" s="30">
        <f t="shared" si="3"/>
        <v>0.21595891226217553</v>
      </c>
      <c r="P49" s="40">
        <v>837826383.79999995</v>
      </c>
      <c r="Q49" s="40">
        <v>180936074.50999999</v>
      </c>
      <c r="R49" s="22">
        <f t="shared" si="4"/>
        <v>1</v>
      </c>
      <c r="S49" s="22">
        <f t="shared" si="4"/>
        <v>1</v>
      </c>
      <c r="T49" s="32">
        <f t="shared" si="5"/>
        <v>81522367.549999952</v>
      </c>
      <c r="U49" s="32">
        <f t="shared" si="6"/>
        <v>24673482.48999998</v>
      </c>
      <c r="V49" s="39">
        <f t="shared" si="7"/>
        <v>0</v>
      </c>
      <c r="W49" s="31">
        <f t="shared" si="8"/>
        <v>1.1077904728765215</v>
      </c>
      <c r="X49" s="31">
        <f t="shared" si="9"/>
        <v>1.1578975631406525</v>
      </c>
      <c r="Y49" s="31">
        <f t="shared" si="10"/>
        <v>6.3994842724227319E-9</v>
      </c>
    </row>
    <row r="50" spans="1:25">
      <c r="A50" s="58" t="s">
        <v>0</v>
      </c>
      <c r="B50" s="1"/>
      <c r="C50" s="38">
        <f>C16+C17+C20+C25+C29+C30+C36+C39+C43+C46+C47+C48</f>
        <v>756304016.25</v>
      </c>
      <c r="D50" s="38">
        <f t="shared" ref="D50:G50" si="21">D16+D17+D20+D25+D29+D30+D36+D39+D43+D46+D47+D48</f>
        <v>149025250.05000001</v>
      </c>
      <c r="E50" s="38">
        <f t="shared" si="21"/>
        <v>155484.54999999999</v>
      </c>
      <c r="F50" s="38">
        <f t="shared" si="21"/>
        <v>321457.87</v>
      </c>
      <c r="G50" s="38">
        <f t="shared" si="21"/>
        <v>156262592.01999998</v>
      </c>
      <c r="H50" s="21">
        <f t="shared" si="0"/>
        <v>0.20661346318746324</v>
      </c>
      <c r="I50" s="25">
        <v>756304016.25</v>
      </c>
      <c r="J50" s="59">
        <v>156262592.02000001</v>
      </c>
      <c r="K50" s="22">
        <f t="shared" si="1"/>
        <v>1</v>
      </c>
      <c r="L50" s="22">
        <f t="shared" si="2"/>
        <v>0.99999999999999978</v>
      </c>
      <c r="M50" s="38">
        <f>M16+M17+M20+M25+M29+M30+M36+M39+M43+M46+M47+M48</f>
        <v>837826383.80000007</v>
      </c>
      <c r="N50" s="38">
        <f t="shared" ref="N50:O50" si="22">N16+N17+N20+N25+N29+N30+N36+N39+N43+N46+N47+N48</f>
        <v>180936074.51000002</v>
      </c>
      <c r="O50" s="38">
        <f t="shared" si="22"/>
        <v>2.5316076824613223</v>
      </c>
      <c r="P50" s="38"/>
      <c r="Q50" s="38"/>
      <c r="R50" s="22" t="e">
        <f t="shared" si="4"/>
        <v>#DIV/0!</v>
      </c>
      <c r="S50" s="22" t="e">
        <f t="shared" si="4"/>
        <v>#DIV/0!</v>
      </c>
      <c r="T50" s="40">
        <f t="shared" ref="T50:U50" si="23">T16+T17+T19+T25+T29+T30+T36+T39+T43+T46+T47+T48</f>
        <v>81517737.550000072</v>
      </c>
      <c r="U50" s="40">
        <f t="shared" si="23"/>
        <v>24668852.490000006</v>
      </c>
      <c r="V50" s="39" t="e">
        <f t="shared" si="7"/>
        <v>#DIV/0!</v>
      </c>
      <c r="W50" s="31">
        <f t="shared" si="8"/>
        <v>1.1077904728765218</v>
      </c>
      <c r="X50" s="31">
        <f t="shared" si="9"/>
        <v>1.157897563140653</v>
      </c>
      <c r="Y50" s="31" t="e">
        <f t="shared" si="10"/>
        <v>#DIV/0!</v>
      </c>
    </row>
    <row r="51" spans="1:25">
      <c r="A51" s="58" t="s">
        <v>0</v>
      </c>
      <c r="B51" s="58"/>
      <c r="C51" s="38">
        <f>C49-C50</f>
        <v>0</v>
      </c>
      <c r="D51" s="38">
        <f t="shared" ref="D51:G51" si="24">D49-D50</f>
        <v>0</v>
      </c>
      <c r="E51" s="38">
        <f t="shared" si="24"/>
        <v>0</v>
      </c>
      <c r="F51" s="38">
        <f t="shared" si="24"/>
        <v>0</v>
      </c>
      <c r="G51" s="38">
        <f t="shared" si="24"/>
        <v>0</v>
      </c>
      <c r="H51" s="58"/>
      <c r="I51" s="58"/>
      <c r="J51" s="58"/>
      <c r="K51" s="58"/>
      <c r="L51" s="58"/>
      <c r="M51" s="38">
        <f>M49-M50</f>
        <v>0</v>
      </c>
      <c r="N51" s="38">
        <f t="shared" ref="N51:O51" si="25">N49-N50</f>
        <v>0</v>
      </c>
      <c r="O51" s="38">
        <f t="shared" si="25"/>
        <v>-2.3156487701991466</v>
      </c>
      <c r="P51" s="38"/>
      <c r="Q51" s="38"/>
      <c r="R51" s="58"/>
      <c r="S51" s="58"/>
      <c r="T51" s="36"/>
      <c r="U51" s="36"/>
      <c r="V51" s="36"/>
      <c r="W51" s="37"/>
      <c r="X51" s="37"/>
      <c r="Y51" s="37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>
      <selection activeCell="D5" sqref="D5"/>
    </sheetView>
  </sheetViews>
  <sheetFormatPr defaultRowHeight="15.75"/>
  <cols>
    <col min="1" max="1" width="9.140625" style="95"/>
    <col min="2" max="2" width="14.140625" style="95" customWidth="1"/>
    <col min="3" max="3" width="15.85546875" style="95" customWidth="1"/>
    <col min="4" max="4" width="16.140625" style="95" customWidth="1"/>
    <col min="5" max="5" width="14.28515625" style="95" customWidth="1"/>
    <col min="6" max="6" width="13.140625" style="95" customWidth="1"/>
    <col min="7" max="7" width="16.42578125" style="95" customWidth="1"/>
    <col min="8" max="8" width="14.85546875" style="95" customWidth="1"/>
    <col min="9" max="9" width="47.140625" style="95" customWidth="1"/>
    <col min="10" max="16384" width="9.140625" style="95"/>
  </cols>
  <sheetData>
    <row r="1" spans="1:9">
      <c r="I1" s="101" t="s">
        <v>61</v>
      </c>
    </row>
    <row r="2" spans="1:9" s="88" customFormat="1" ht="47.25">
      <c r="A2" s="105" t="s">
        <v>16</v>
      </c>
      <c r="B2" s="87" t="s">
        <v>17</v>
      </c>
      <c r="C2" s="87" t="s">
        <v>18</v>
      </c>
      <c r="D2" s="87" t="s">
        <v>19</v>
      </c>
      <c r="E2" s="87" t="s">
        <v>17</v>
      </c>
      <c r="F2" s="87" t="s">
        <v>18</v>
      </c>
      <c r="G2" s="87" t="s">
        <v>19</v>
      </c>
      <c r="H2" s="105" t="s">
        <v>36</v>
      </c>
      <c r="I2" s="105" t="s">
        <v>20</v>
      </c>
    </row>
    <row r="3" spans="1:9" s="88" customFormat="1" ht="47.25">
      <c r="A3" s="106"/>
      <c r="B3" s="102" t="s">
        <v>21</v>
      </c>
      <c r="C3" s="102"/>
      <c r="D3" s="87" t="s">
        <v>37</v>
      </c>
      <c r="E3" s="103" t="s">
        <v>50</v>
      </c>
      <c r="F3" s="104"/>
      <c r="G3" s="87" t="s">
        <v>51</v>
      </c>
      <c r="H3" s="106"/>
      <c r="I3" s="106"/>
    </row>
    <row r="4" spans="1:9" s="91" customFormat="1">
      <c r="A4" s="89">
        <v>1</v>
      </c>
      <c r="B4" s="87">
        <v>2</v>
      </c>
      <c r="C4" s="87">
        <v>3</v>
      </c>
      <c r="D4" s="87">
        <v>4</v>
      </c>
      <c r="E4" s="87">
        <v>5</v>
      </c>
      <c r="F4" s="90">
        <v>6</v>
      </c>
      <c r="G4" s="87">
        <v>7</v>
      </c>
      <c r="H4" s="89" t="s">
        <v>35</v>
      </c>
      <c r="I4" s="89">
        <v>9</v>
      </c>
    </row>
    <row r="5" spans="1:9" ht="300" customHeight="1">
      <c r="A5" s="92" t="s">
        <v>22</v>
      </c>
      <c r="B5" s="93">
        <v>64643</v>
      </c>
      <c r="C5" s="93">
        <v>13693.2</v>
      </c>
      <c r="D5" s="94">
        <v>8.5500000000000007E-2</v>
      </c>
      <c r="E5" s="93">
        <v>71128.7</v>
      </c>
      <c r="F5" s="93">
        <v>14155.6</v>
      </c>
      <c r="G5" s="94">
        <v>8.4900000000000003E-2</v>
      </c>
      <c r="H5" s="94">
        <f>E5/B5</f>
        <v>1.1003310489921569</v>
      </c>
      <c r="I5" s="86" t="s">
        <v>52</v>
      </c>
    </row>
    <row r="6" spans="1:9" ht="90.75" customHeight="1">
      <c r="A6" s="92" t="s">
        <v>23</v>
      </c>
      <c r="B6" s="93">
        <v>923.4</v>
      </c>
      <c r="C6" s="93">
        <v>141</v>
      </c>
      <c r="D6" s="94">
        <v>1.1999999999999999E-3</v>
      </c>
      <c r="E6" s="93">
        <v>900.6</v>
      </c>
      <c r="F6" s="93">
        <v>157</v>
      </c>
      <c r="G6" s="94">
        <v>1.1000000000000001E-3</v>
      </c>
      <c r="H6" s="94">
        <f t="shared" ref="H6:H17" si="0">E6/B6</f>
        <v>0.97530864197530864</v>
      </c>
      <c r="I6" s="86" t="s">
        <v>53</v>
      </c>
    </row>
    <row r="7" spans="1:9" ht="122.25" customHeight="1">
      <c r="A7" s="92" t="s">
        <v>24</v>
      </c>
      <c r="B7" s="93">
        <v>830</v>
      </c>
      <c r="C7" s="93">
        <v>228.8</v>
      </c>
      <c r="D7" s="94">
        <v>1.1000000000000001E-3</v>
      </c>
      <c r="E7" s="93">
        <v>1194.5999999999999</v>
      </c>
      <c r="F7" s="93">
        <v>536.1</v>
      </c>
      <c r="G7" s="94">
        <v>1.4E-3</v>
      </c>
      <c r="H7" s="94">
        <f t="shared" si="0"/>
        <v>1.4392771084337348</v>
      </c>
      <c r="I7" s="86" t="s">
        <v>54</v>
      </c>
    </row>
    <row r="8" spans="1:9" ht="147.75" customHeight="1">
      <c r="A8" s="92" t="s">
        <v>25</v>
      </c>
      <c r="B8" s="93">
        <v>50493</v>
      </c>
      <c r="C8" s="93">
        <v>5014.8999999999996</v>
      </c>
      <c r="D8" s="94">
        <v>6.6799999999999998E-2</v>
      </c>
      <c r="E8" s="93">
        <v>45619.3</v>
      </c>
      <c r="F8" s="93">
        <v>635.9</v>
      </c>
      <c r="G8" s="94">
        <v>5.4399999999999997E-2</v>
      </c>
      <c r="H8" s="94">
        <f t="shared" si="0"/>
        <v>0.90347770978155395</v>
      </c>
      <c r="I8" s="86" t="s">
        <v>59</v>
      </c>
    </row>
    <row r="9" spans="1:9" ht="108.75" customHeight="1">
      <c r="A9" s="92" t="s">
        <v>26</v>
      </c>
      <c r="B9" s="93">
        <v>42415.7</v>
      </c>
      <c r="C9" s="93">
        <v>5884.7</v>
      </c>
      <c r="D9" s="94">
        <v>5.6099999999999997E-2</v>
      </c>
      <c r="E9" s="93">
        <v>61456.7</v>
      </c>
      <c r="F9" s="93">
        <v>9998.4</v>
      </c>
      <c r="G9" s="94">
        <v>7.3400000000000007E-2</v>
      </c>
      <c r="H9" s="94">
        <f t="shared" si="0"/>
        <v>1.4489139634616428</v>
      </c>
      <c r="I9" s="86" t="s">
        <v>60</v>
      </c>
    </row>
    <row r="10" spans="1:9" ht="55.5" customHeight="1">
      <c r="A10" s="92" t="s">
        <v>27</v>
      </c>
      <c r="B10" s="93">
        <v>7.7</v>
      </c>
      <c r="C10" s="93">
        <v>7.6</v>
      </c>
      <c r="D10" s="94">
        <v>0</v>
      </c>
      <c r="E10" s="93">
        <v>19.600000000000001</v>
      </c>
      <c r="F10" s="93">
        <v>2.5</v>
      </c>
      <c r="G10" s="94">
        <v>0</v>
      </c>
      <c r="H10" s="94">
        <f t="shared" si="0"/>
        <v>2.5454545454545454</v>
      </c>
      <c r="I10" s="86" t="s">
        <v>38</v>
      </c>
    </row>
    <row r="11" spans="1:9" ht="192.75">
      <c r="A11" s="92" t="s">
        <v>28</v>
      </c>
      <c r="B11" s="93">
        <v>463443.1</v>
      </c>
      <c r="C11" s="93">
        <v>98238.3</v>
      </c>
      <c r="D11" s="94">
        <v>0.61280000000000001</v>
      </c>
      <c r="E11" s="93">
        <v>498305.4</v>
      </c>
      <c r="F11" s="93">
        <v>118013.1</v>
      </c>
      <c r="G11" s="94">
        <v>0.5948</v>
      </c>
      <c r="H11" s="94">
        <f t="shared" si="0"/>
        <v>1.0752245529170681</v>
      </c>
      <c r="I11" s="86" t="s">
        <v>58</v>
      </c>
    </row>
    <row r="12" spans="1:9" ht="199.5" customHeight="1">
      <c r="A12" s="92" t="s">
        <v>29</v>
      </c>
      <c r="B12" s="93">
        <v>82146.7</v>
      </c>
      <c r="C12" s="93">
        <v>17774.3</v>
      </c>
      <c r="D12" s="94">
        <v>0.1086</v>
      </c>
      <c r="E12" s="93">
        <v>103247.4</v>
      </c>
      <c r="F12" s="93">
        <v>22645.4</v>
      </c>
      <c r="G12" s="94">
        <v>0.1232</v>
      </c>
      <c r="H12" s="94">
        <f t="shared" si="0"/>
        <v>1.2568660700916774</v>
      </c>
      <c r="I12" s="86" t="s">
        <v>57</v>
      </c>
    </row>
    <row r="13" spans="1:9" ht="60.75" customHeight="1">
      <c r="A13" s="92" t="s">
        <v>30</v>
      </c>
      <c r="B13" s="93">
        <v>21237.3</v>
      </c>
      <c r="C13" s="93">
        <v>5820.7</v>
      </c>
      <c r="D13" s="94">
        <v>2.81E-2</v>
      </c>
      <c r="E13" s="93">
        <v>21240.7</v>
      </c>
      <c r="F13" s="93">
        <v>6538.1</v>
      </c>
      <c r="G13" s="94">
        <v>2.5399999999999999E-2</v>
      </c>
      <c r="H13" s="94">
        <f t="shared" si="0"/>
        <v>1.0001600956807128</v>
      </c>
      <c r="I13" s="86" t="s">
        <v>39</v>
      </c>
    </row>
    <row r="14" spans="1:9" ht="180" customHeight="1">
      <c r="A14" s="92" t="s">
        <v>31</v>
      </c>
      <c r="B14" s="93">
        <v>27574.1</v>
      </c>
      <c r="C14" s="93">
        <v>8983.5</v>
      </c>
      <c r="D14" s="94">
        <v>3.6499999999999998E-2</v>
      </c>
      <c r="E14" s="93">
        <v>33384.1</v>
      </c>
      <c r="F14" s="93">
        <v>7982.8</v>
      </c>
      <c r="G14" s="94">
        <v>3.9800000000000002E-2</v>
      </c>
      <c r="H14" s="94">
        <f t="shared" si="0"/>
        <v>1.210704973145089</v>
      </c>
      <c r="I14" s="86" t="s">
        <v>56</v>
      </c>
    </row>
    <row r="15" spans="1:9" ht="96.75" customHeight="1">
      <c r="A15" s="92" t="s">
        <v>32</v>
      </c>
      <c r="B15" s="93">
        <v>390</v>
      </c>
      <c r="C15" s="93">
        <v>265.3</v>
      </c>
      <c r="D15" s="94">
        <v>5.0000000000000001E-4</v>
      </c>
      <c r="E15" s="93">
        <v>729.3</v>
      </c>
      <c r="F15" s="93">
        <v>161.5</v>
      </c>
      <c r="G15" s="94">
        <v>8.9999999999999998E-4</v>
      </c>
      <c r="H15" s="94">
        <f t="shared" si="0"/>
        <v>1.8699999999999999</v>
      </c>
      <c r="I15" s="86" t="s">
        <v>55</v>
      </c>
    </row>
    <row r="16" spans="1:9" ht="33" customHeight="1">
      <c r="A16" s="92" t="s">
        <v>33</v>
      </c>
      <c r="B16" s="93">
        <v>2200</v>
      </c>
      <c r="C16" s="93">
        <v>210.3</v>
      </c>
      <c r="D16" s="94">
        <v>2.8999999999999998E-3</v>
      </c>
      <c r="E16" s="93">
        <v>600</v>
      </c>
      <c r="F16" s="93">
        <v>109.7</v>
      </c>
      <c r="G16" s="94">
        <v>6.9999999999999999E-4</v>
      </c>
      <c r="H16" s="94">
        <f t="shared" si="0"/>
        <v>0.27272727272727271</v>
      </c>
      <c r="I16" s="86" t="s">
        <v>40</v>
      </c>
    </row>
    <row r="17" spans="1:9" s="88" customFormat="1">
      <c r="A17" s="96" t="s">
        <v>34</v>
      </c>
      <c r="B17" s="97">
        <f t="shared" ref="B17:G17" si="1">SUM(B5:B16)</f>
        <v>756303.99999999988</v>
      </c>
      <c r="C17" s="97">
        <f t="shared" si="1"/>
        <v>156262.59999999998</v>
      </c>
      <c r="D17" s="98">
        <v>0.99999999999999989</v>
      </c>
      <c r="E17" s="97">
        <f t="shared" si="1"/>
        <v>837826.4</v>
      </c>
      <c r="F17" s="97">
        <f t="shared" si="1"/>
        <v>180936.1</v>
      </c>
      <c r="G17" s="99">
        <f t="shared" si="1"/>
        <v>1</v>
      </c>
      <c r="H17" s="98">
        <f t="shared" si="0"/>
        <v>1.1077905180985426</v>
      </c>
      <c r="I17" s="100"/>
    </row>
  </sheetData>
  <mergeCells count="5">
    <mergeCell ref="B3:C3"/>
    <mergeCell ref="E3:F3"/>
    <mergeCell ref="H2:H3"/>
    <mergeCell ref="I2:I3"/>
    <mergeCell ref="A2:A3"/>
  </mergeCells>
  <pageMargins left="0.11811023622047245" right="0.11811023622047245" top="0.15748031496062992" bottom="0.15748031496062992" header="0.31496062992125984" footer="0.31496062992125984"/>
  <pageSetup paperSize="9" scale="9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Т3</vt:lpstr>
      <vt:lpstr>Т2</vt:lpstr>
      <vt:lpstr>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2018-04-10T07:36:31Z</cp:lastPrinted>
  <dcterms:created xsi:type="dcterms:W3CDTF">2017-04-06T07:33:46Z</dcterms:created>
  <dcterms:modified xsi:type="dcterms:W3CDTF">2018-09-28T08:50:56Z</dcterms:modified>
</cp:coreProperties>
</file>