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полн.бюджета" sheetId="1" r:id="rId1"/>
    <sheet name="муниц.программы" sheetId="2" r:id="rId2"/>
  </sheets>
  <calcPr calcId="124519" refMode="R1C1"/>
</workbook>
</file>

<file path=xl/calcChain.xml><?xml version="1.0" encoding="utf-8"?>
<calcChain xmlns="http://schemas.openxmlformats.org/spreadsheetml/2006/main">
  <c r="F14" i="2"/>
  <c r="F13"/>
  <c r="D14"/>
  <c r="D13"/>
  <c r="F20" i="1"/>
  <c r="G22"/>
  <c r="G28" l="1"/>
  <c r="E28"/>
  <c r="E19"/>
  <c r="G19"/>
  <c r="F9"/>
  <c r="D9"/>
  <c r="G35" l="1"/>
  <c r="G36"/>
  <c r="G37"/>
  <c r="G38"/>
  <c r="F34"/>
  <c r="E35"/>
  <c r="E36"/>
  <c r="E37"/>
  <c r="E38"/>
  <c r="D34"/>
  <c r="E34" s="1"/>
  <c r="C34"/>
  <c r="G47"/>
  <c r="G48"/>
  <c r="E47"/>
  <c r="E16" i="2"/>
  <c r="F15"/>
  <c r="C16"/>
  <c r="D15"/>
  <c r="B16"/>
  <c r="D9"/>
  <c r="D10"/>
  <c r="D11"/>
  <c r="D12"/>
  <c r="F57" i="1"/>
  <c r="D57"/>
  <c r="C57"/>
  <c r="E58"/>
  <c r="E59"/>
  <c r="G58"/>
  <c r="G59"/>
  <c r="G26"/>
  <c r="G27"/>
  <c r="G29"/>
  <c r="G30"/>
  <c r="G31"/>
  <c r="G33"/>
  <c r="G39"/>
  <c r="G41"/>
  <c r="G42"/>
  <c r="G44"/>
  <c r="G45"/>
  <c r="G46"/>
  <c r="G49"/>
  <c r="G51"/>
  <c r="G52"/>
  <c r="G54"/>
  <c r="G55"/>
  <c r="G56"/>
  <c r="G61"/>
  <c r="G63"/>
  <c r="G65"/>
  <c r="E26"/>
  <c r="E27"/>
  <c r="E29"/>
  <c r="E30"/>
  <c r="E31"/>
  <c r="E33"/>
  <c r="E39"/>
  <c r="E41"/>
  <c r="E42"/>
  <c r="E44"/>
  <c r="E45"/>
  <c r="E46"/>
  <c r="E48"/>
  <c r="E49"/>
  <c r="E51"/>
  <c r="E52"/>
  <c r="E54"/>
  <c r="E55"/>
  <c r="E56"/>
  <c r="E61"/>
  <c r="E63"/>
  <c r="E65"/>
  <c r="D32"/>
  <c r="G32" s="1"/>
  <c r="F32"/>
  <c r="C32"/>
  <c r="G34" l="1"/>
  <c r="D16" i="2"/>
  <c r="G57" i="1"/>
  <c r="E57"/>
  <c r="E32"/>
  <c r="F72" l="1"/>
  <c r="D72"/>
  <c r="C72"/>
  <c r="F64"/>
  <c r="F62"/>
  <c r="F60"/>
  <c r="F53"/>
  <c r="F50"/>
  <c r="F43"/>
  <c r="F40"/>
  <c r="F25"/>
  <c r="D64"/>
  <c r="C64"/>
  <c r="D60"/>
  <c r="C60"/>
  <c r="E64" l="1"/>
  <c r="E60"/>
  <c r="G64"/>
  <c r="G60"/>
  <c r="F66"/>
  <c r="F23"/>
  <c r="C20"/>
  <c r="E16"/>
  <c r="G16"/>
  <c r="D25"/>
  <c r="C25"/>
  <c r="F67" l="1"/>
  <c r="F8" i="2"/>
  <c r="D8"/>
  <c r="E10" i="1"/>
  <c r="E11"/>
  <c r="E12"/>
  <c r="E13"/>
  <c r="E14"/>
  <c r="E15"/>
  <c r="E17"/>
  <c r="E18"/>
  <c r="E21"/>
  <c r="G10"/>
  <c r="G11"/>
  <c r="G12"/>
  <c r="G13"/>
  <c r="G14"/>
  <c r="G15"/>
  <c r="G17"/>
  <c r="G18"/>
  <c r="G21"/>
  <c r="F12" i="2"/>
  <c r="F9"/>
  <c r="F10"/>
  <c r="F11"/>
  <c r="C9" i="1" l="1"/>
  <c r="D62"/>
  <c r="C62"/>
  <c r="D53"/>
  <c r="C53"/>
  <c r="D50"/>
  <c r="C50"/>
  <c r="D43"/>
  <c r="C43"/>
  <c r="C66" s="1"/>
  <c r="D40"/>
  <c r="C40"/>
  <c r="D20"/>
  <c r="E43" l="1"/>
  <c r="G43"/>
  <c r="E50"/>
  <c r="G50"/>
  <c r="E53"/>
  <c r="G53"/>
  <c r="E62"/>
  <c r="D66"/>
  <c r="G62"/>
  <c r="E40"/>
  <c r="G40"/>
  <c r="E20"/>
  <c r="G20"/>
  <c r="G25"/>
  <c r="E25"/>
  <c r="F16" i="2"/>
  <c r="E9" i="1"/>
  <c r="G9"/>
  <c r="D23"/>
  <c r="C23"/>
  <c r="G66" l="1"/>
  <c r="D67"/>
  <c r="E66"/>
  <c r="E23"/>
  <c r="G23"/>
  <c r="C67"/>
</calcChain>
</file>

<file path=xl/sharedStrings.xml><?xml version="1.0" encoding="utf-8"?>
<sst xmlns="http://schemas.openxmlformats.org/spreadsheetml/2006/main" count="164" uniqueCount="147">
  <si>
    <t xml:space="preserve">Сведения </t>
  </si>
  <si>
    <t>Код</t>
  </si>
  <si>
    <t>Наименования показателя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</si>
  <si>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</si>
  <si>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</si>
  <si>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</si>
  <si>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</si>
  <si>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</si>
  <si>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</si>
  <si>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</si>
  <si>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</si>
  <si>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</si>
  <si>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</si>
  <si>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</si>
  <si>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Всего:</t>
  </si>
  <si>
    <t>Расходы</t>
  </si>
  <si>
    <t>Общегосударственные вопросы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</si>
  <si>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</si>
  <si>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</si>
  <si>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</si>
  <si>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</si>
  <si>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</si>
  <si>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</si>
  <si>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</si>
  <si>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Результат исполнения бюджета (дефицит “-”, профицит “+”)</t>
  </si>
  <si>
    <t>Источники финансирования дефицита бюджета</t>
  </si>
  <si>
    <t>(отчетный период)</t>
  </si>
  <si>
    <t>0100</t>
  </si>
  <si>
    <t>0104</t>
  </si>
  <si>
    <t>0106</t>
  </si>
  <si>
    <t>0113</t>
  </si>
  <si>
    <t>Другие общегосударственные вопросы</t>
  </si>
  <si>
    <t>0400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</si>
  <si>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</si>
  <si>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</si>
  <si>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</si>
  <si>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</si>
  <si>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</si>
  <si>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</si>
  <si>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</si>
  <si>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</si>
  <si>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</si>
  <si>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</si>
  <si>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</si>
  <si>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</si>
  <si>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</si>
  <si>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</si>
  <si>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</si>
  <si>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</si>
  <si>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</si>
  <si>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</si>
  <si>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</si>
  <si>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</si>
  <si>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</si>
  <si>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</si>
  <si>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</si>
  <si>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</si>
  <si>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</si>
  <si>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</si>
  <si>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</si>
  <si>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</si>
  <si>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</si>
  <si>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</si>
  <si>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1200</t>
  </si>
  <si>
    <t>1300</t>
  </si>
  <si>
    <t>1301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</si>
  <si>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</si>
  <si>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</si>
  <si>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</si>
  <si>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10100000000000000</t>
  </si>
  <si>
    <t>10300000000000000</t>
  </si>
  <si>
    <t>10500000000000000</t>
  </si>
  <si>
    <t>10800000000000000</t>
  </si>
  <si>
    <t>11100000000000000</t>
  </si>
  <si>
    <t>11600000000000000</t>
  </si>
  <si>
    <t>11400000000000000</t>
  </si>
  <si>
    <t>20200000000000000</t>
  </si>
  <si>
    <t>01050000000000000</t>
  </si>
  <si>
    <t>Наименование программы</t>
  </si>
  <si>
    <t>(тыс. руб.)</t>
  </si>
  <si>
    <t>% исполнения бюджетных назначений</t>
  </si>
  <si>
    <t>20000000000000000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</si>
  <si>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</si>
  <si>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</si>
  <si>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</si>
  <si>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Обслуживание государственного внутреннего  и муниципального долга</t>
  </si>
  <si>
    <t>Межбюджетные трансферты общего характера бюджетам бюджетной системы Российской Федерации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</si>
  <si>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</si>
  <si>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</si>
  <si>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</si>
  <si>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</si>
  <si>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</si>
  <si>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Х</t>
  </si>
  <si>
    <t>Итого:</t>
  </si>
  <si>
    <t>11200000000000000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</si>
  <si>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</si>
  <si>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</si>
  <si>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Налоги на товары (работы,услуги), реализуемые на территории Российской Федерации</t>
  </si>
  <si>
    <t>11300000000000000</t>
  </si>
  <si>
    <t>Доходы от оказания платных услуг (работ) и компенсации затрат государства</t>
  </si>
  <si>
    <t>1202</t>
  </si>
  <si>
    <t>Периодическая печать и издательства</t>
  </si>
  <si>
    <t>0111</t>
  </si>
  <si>
    <t>Резервные фонды</t>
  </si>
  <si>
    <t>0703</t>
  </si>
  <si>
    <t>Дополнительное образование детей</t>
  </si>
  <si>
    <t xml:space="preserve">Молодежная политика </t>
  </si>
  <si>
    <t>Бюджетные назначения  на 2019 год</t>
  </si>
  <si>
    <t>Темп роста 2019 года к 2018 году</t>
  </si>
  <si>
    <t>за 1 полугодие 2019 года</t>
  </si>
  <si>
    <t>об исполнении бюджета Ртищевского муниципального района</t>
  </si>
  <si>
    <t>0405</t>
  </si>
  <si>
    <t>Сельское хозяйство и рыболовство</t>
  </si>
  <si>
    <t>0408</t>
  </si>
  <si>
    <t>Транспорт</t>
  </si>
  <si>
    <t>1105</t>
  </si>
  <si>
    <t>Другие вопросы в области физической культуры и спорта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</si>
  <si>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</si>
  <si>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</si>
  <si>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</si>
  <si>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</si>
  <si>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1101</t>
  </si>
  <si>
    <t xml:space="preserve">Физическая культура </t>
  </si>
  <si>
    <t>Муниципальная программа "Развитие системы образования в Ртищевском муниципальном районе  на 2016-2018 годы"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</si>
  <si>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</si>
  <si>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Муниципальная программа «Культура Ртищевского муниципального района на 2017 – 2020 годы»</t>
  </si>
  <si>
    <t>Муниципальная программа  "Развитие транспортной системы в Ртищевском муниципальном районе на 2017-2020 годы"</t>
  </si>
  <si>
    <t>Муниципальная программа "Развитие малого и среднего предпринимательства в Ртищевском муниципальном районе на 2016 -2018 годы"</t>
  </si>
  <si>
    <t>Муниципальная  программа "Развитие физической культуры и спорта в Ртищевском муниципальном районе на 2017-2020 годы"</t>
  </si>
  <si>
    <t>Исполнение  за                                     6 месяцев 2019 года</t>
  </si>
  <si>
    <t>Исполнение  за                                     6 месяцев 2018 года</t>
  </si>
  <si>
    <t>Исполнение  за                             6 месяцев 2019 года</t>
  </si>
  <si>
    <t>Исполнение  за                                                  6 месяцев 2018 года</t>
  </si>
  <si>
    <t>0705</t>
  </si>
  <si>
    <t>Профессиональная подготовка, переподготовка и повышение квалификации</t>
  </si>
  <si>
    <t>0401</t>
  </si>
  <si>
    <t>Общеэкономические вопросы</t>
  </si>
  <si>
    <t>об исполнении муниципальных программ бюджета Ртищевского муниципального района</t>
  </si>
  <si>
    <t>11700000000000000</t>
  </si>
  <si>
    <t xml:space="preserve">Прочие неналоговые доходы </t>
  </si>
  <si>
    <t>0105</t>
  </si>
  <si>
    <t>Судебная система</t>
  </si>
  <si>
    <t>Прочие безвозмездные поступления</t>
  </si>
  <si>
    <t>20700000000000000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</si>
  <si>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</si>
  <si>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Муниципальная программа «Развитие местного самоуправления Ртищевского муниципального района»</t>
  </si>
  <si>
    <t>за 6 месяцев 2019 года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</si>
</sst>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[Red]\-#,##0.00;0.00"/>
    <numFmt numFmtId="167" formatCode="00000000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2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right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left" wrapText="1"/>
    </xf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wrapText="1"/>
    </xf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wrapText="1"/>
    </xf>
    <xf numFmtId="164" fontId="3" fillId="2" borderId="4" xfId="0" applyNumberFormat="1" applyFont="1" applyFill="1" applyBorder="1" applyAlignment="1">
      <alignment horizontal="left" wrapText="1"/>
    </xf>
    <xf numFmtId="164" fontId="3" fillId="2" borderId="5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right"/>
    </xf>
    <xf numFmtId="167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2" borderId="1" xfId="1" applyNumberFormat="1" applyFont="1" applyFill="1" applyBorder="1" applyAlignment="1" applyProtection="1">
      <protection hidden="1"/>
    </xf>
    <xf numFmtId="49" fontId="3" fillId="2" borderId="1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topLeftCell="A61" workbookViewId="0">
      <selection activeCell="D70" sqref="D70"/>
    </sheetView>
  </sheetViews>
  <sheetFormatPr defaultRowHeight="15"/>
  <cols>
    <col min="1" max="1" width="20.7109375" style="2" customWidth="1"/>
    <col min="2" max="2" width="37.140625" customWidth="1"/>
    <col min="3" max="3" width="14.5703125" customWidth="1"/>
    <col min="4" max="4" width="15" customWidth="1"/>
    <col min="5" max="5" width="15.140625" customWidth="1"/>
    <col min="6" max="6" width="14.5703125" customWidth="1"/>
    <col min="7" max="7" width="15" customWidth="1"/>
  </cols>
  <sheetData>
    <row r="1" spans="1:7" ht="15.75">
      <c r="A1" s="33" t="s">
        <v>0</v>
      </c>
      <c r="B1" s="33"/>
      <c r="C1" s="33"/>
      <c r="D1" s="33"/>
      <c r="E1" s="33"/>
      <c r="F1" s="33"/>
      <c r="G1" s="33"/>
    </row>
    <row r="2" spans="1:7" ht="15.75">
      <c r="A2" s="33" t="s">
        <v>110</v>
      </c>
      <c r="B2" s="33"/>
      <c r="C2" s="33"/>
      <c r="D2" s="33"/>
      <c r="E2" s="33"/>
      <c r="F2" s="33"/>
      <c r="G2" s="33"/>
    </row>
    <row r="3" spans="1:7" ht="15.75">
      <c r="A3" s="34" t="s">
        <v>109</v>
      </c>
      <c r="B3" s="34"/>
      <c r="C3" s="34"/>
      <c r="D3" s="34"/>
      <c r="E3" s="34"/>
      <c r="F3" s="34"/>
      <c r="G3" s="34"/>
    </row>
    <row r="4" spans="1:7" ht="15.75">
      <c r="A4" s="35" t="s">
        <v>26</v>
      </c>
      <c r="B4" s="35"/>
      <c r="C4" s="35"/>
      <c r="D4" s="35"/>
      <c r="E4" s="35"/>
      <c r="F4" s="35"/>
      <c r="G4" s="35"/>
    </row>
    <row r="5" spans="1:7" ht="15.75">
      <c r="A5" s="5"/>
      <c r="B5" s="1"/>
      <c r="C5" s="1"/>
      <c r="D5" s="1"/>
      <c r="E5" s="1"/>
      <c r="F5" s="1"/>
      <c r="G5" s="1"/>
    </row>
    <row r="6" spans="1:7" ht="15.75">
      <c r="A6" s="36" t="s">
        <v>79</v>
      </c>
      <c r="B6" s="36"/>
      <c r="C6" s="36"/>
      <c r="D6" s="36"/>
      <c r="E6" s="36"/>
      <c r="F6" s="36"/>
      <c r="G6" s="36"/>
    </row>
    <row r="7" spans="1:7" ht="63">
      <c r="A7" s="9" t="s">
        <v>1</v>
      </c>
      <c r="B7" s="9" t="s">
        <v>2</v>
      </c>
      <c r="C7" s="12" t="s">
        <v>107</v>
      </c>
      <c r="D7" s="12" t="s">
        <v>129</v>
      </c>
      <c r="E7" s="9" t="s">
        <v>80</v>
      </c>
      <c r="F7" s="12" t="s">
        <v>130</v>
      </c>
      <c r="G7" s="9" t="s">
        <v>108</v>
      </c>
    </row>
    <row r="8" spans="1:7" ht="15.75">
      <c r="A8" s="9"/>
      <c r="B8" s="29" t="s">
        <v>3</v>
      </c>
      <c r="C8" s="29"/>
      <c r="D8" s="29"/>
      <c r="E8" s="29"/>
      <c r="F8" s="29"/>
      <c r="G8" s="29"/>
    </row>
    <row r="9" spans="1:7" s="3" customFormat="1" ht="31.5">
      <c r="A9" s="9"/>
      <c r="B9" s="13" t="s">
        <v>4</v>
      </c>
      <c r="C9" s="14">
        <f>SUM(C10:C18)</f>
        <v>178206.59999999998</v>
      </c>
      <c r="D9" s="14">
        <f>SUM(D10:D19)</f>
        <v>101339.8</v>
      </c>
      <c r="E9" s="14">
        <f>IFERROR(D9/C9*100,0)</f>
        <v>56.866468469742429</v>
      </c>
      <c r="F9" s="14">
        <f>SUM(F10:F19)</f>
        <v>94345.89999999998</v>
      </c>
      <c r="G9" s="15">
        <f>IFERROR(D9/F9*100,0)</f>
        <v>107.41304073626942</v>
      </c>
    </row>
    <row r="10" spans="1:7" ht="15.75">
      <c r="A10" s="16" t="s">
        <v>69</v>
      </c>
      <c r="B10" s="17" t="s">
        <v>5</v>
      </c>
      <c r="C10" s="10">
        <v>119313</v>
      </c>
      <c r="D10" s="10">
        <v>57619.199999999997</v>
      </c>
      <c r="E10" s="10">
        <f>IFERROR(D10/C10*100,0)</f>
        <v>48.29247441603178</v>
      </c>
      <c r="F10" s="10">
        <v>57233.599999999999</v>
      </c>
      <c r="G10" s="18">
        <f t="shared" ref="G10:G23" si="0">IFERROR(D10/F10*100,0)</f>
        <v>100.67373011657487</v>
      </c>
    </row>
    <row r="11" spans="1:7" ht="47.25">
      <c r="A11" s="16" t="s">
        <v>70</v>
      </c>
      <c r="B11" s="17" t="s">
        <v>97</v>
      </c>
      <c r="C11" s="10">
        <v>19241.3</v>
      </c>
      <c r="D11" s="10">
        <v>12052.8</v>
      </c>
      <c r="E11" s="10">
        <f t="shared" ref="E11:E23" si="1">IFERROR(D11/C11*100,0)</f>
        <v>62.640258194612628</v>
      </c>
      <c r="F11" s="10">
        <v>10269.299999999999</v>
      </c>
      <c r="G11" s="18">
        <f t="shared" si="0"/>
        <v>117.36729864742486</v>
      </c>
    </row>
    <row r="12" spans="1:7" ht="15.75">
      <c r="A12" s="16" t="s">
        <v>71</v>
      </c>
      <c r="B12" s="17" t="s">
        <v>6</v>
      </c>
      <c r="C12" s="10">
        <v>22751</v>
      </c>
      <c r="D12" s="10">
        <v>20239.8</v>
      </c>
      <c r="E12" s="10">
        <f t="shared" si="1"/>
        <v>88.962243417871733</v>
      </c>
      <c r="F12" s="10">
        <v>13103.5</v>
      </c>
      <c r="G12" s="18">
        <f t="shared" si="0"/>
        <v>154.46102186438736</v>
      </c>
    </row>
    <row r="13" spans="1:7" ht="15.75">
      <c r="A13" s="16" t="s">
        <v>72</v>
      </c>
      <c r="B13" s="17" t="s">
        <v>7</v>
      </c>
      <c r="C13" s="10">
        <v>4676</v>
      </c>
      <c r="D13" s="10">
        <v>2407.4</v>
      </c>
      <c r="E13" s="10">
        <f t="shared" si="1"/>
        <v>51.4841745081266</v>
      </c>
      <c r="F13" s="10">
        <v>2339.1999999999998</v>
      </c>
      <c r="G13" s="18">
        <f t="shared" si="0"/>
        <v>102.91552667578661</v>
      </c>
    </row>
    <row r="14" spans="1:7" ht="66.75" customHeight="1">
      <c r="A14" s="16" t="s">
        <v>73</v>
      </c>
      <c r="B14" s="17" t="s">
        <v>8</v>
      </c>
      <c r="C14" s="10">
        <v>4800</v>
      </c>
      <c r="D14" s="10">
        <v>2311.5</v>
      </c>
      <c r="E14" s="10">
        <f t="shared" si="1"/>
        <v>48.15625</v>
      </c>
      <c r="F14" s="10">
        <v>3253.8</v>
      </c>
      <c r="G14" s="18">
        <f t="shared" si="0"/>
        <v>71.040014751982298</v>
      </c>
    </row>
    <row r="15" spans="1:7" ht="31.5">
      <c r="A15" s="16" t="s">
        <v>94</v>
      </c>
      <c r="B15" s="17" t="s">
        <v>9</v>
      </c>
      <c r="C15" s="10">
        <v>660</v>
      </c>
      <c r="D15" s="10">
        <v>454.7</v>
      </c>
      <c r="E15" s="10">
        <f t="shared" si="1"/>
        <v>68.893939393939391</v>
      </c>
      <c r="F15" s="10">
        <v>403</v>
      </c>
      <c r="G15" s="18">
        <f t="shared" si="0"/>
        <v>112.8287841191067</v>
      </c>
    </row>
    <row r="16" spans="1:7" ht="47.25">
      <c r="A16" s="16" t="s">
        <v>98</v>
      </c>
      <c r="B16" s="17" t="s">
        <v>99</v>
      </c>
      <c r="C16" s="10">
        <v>120</v>
      </c>
      <c r="D16" s="10">
        <v>140.1</v>
      </c>
      <c r="E16" s="10">
        <f t="shared" si="1"/>
        <v>116.75</v>
      </c>
      <c r="F16" s="10">
        <v>158.4</v>
      </c>
      <c r="G16" s="18">
        <f t="shared" si="0"/>
        <v>88.446969696969688</v>
      </c>
    </row>
    <row r="17" spans="1:7" ht="31.5">
      <c r="A17" s="16" t="s">
        <v>75</v>
      </c>
      <c r="B17" s="17" t="s">
        <v>10</v>
      </c>
      <c r="C17" s="10">
        <v>4706</v>
      </c>
      <c r="D17" s="10">
        <v>4834</v>
      </c>
      <c r="E17" s="10">
        <f t="shared" si="1"/>
        <v>102.71993200169996</v>
      </c>
      <c r="F17" s="10">
        <v>6414</v>
      </c>
      <c r="G17" s="18">
        <f t="shared" si="0"/>
        <v>75.366386030558147</v>
      </c>
    </row>
    <row r="18" spans="1:7" ht="31.5">
      <c r="A18" s="16" t="s">
        <v>74</v>
      </c>
      <c r="B18" s="17" t="s">
        <v>11</v>
      </c>
      <c r="C18" s="10">
        <v>1939.3</v>
      </c>
      <c r="D18" s="10">
        <v>1280.3</v>
      </c>
      <c r="E18" s="10">
        <f t="shared" si="1"/>
        <v>66.018666529160015</v>
      </c>
      <c r="F18" s="10">
        <v>1186.7</v>
      </c>
      <c r="G18" s="18">
        <f t="shared" si="0"/>
        <v>107.88741889272772</v>
      </c>
    </row>
    <row r="19" spans="1:7" s="11" customFormat="1" ht="15.75">
      <c r="A19" s="16" t="s">
        <v>138</v>
      </c>
      <c r="B19" s="17" t="s">
        <v>139</v>
      </c>
      <c r="C19" s="10">
        <v>0</v>
      </c>
      <c r="D19" s="10">
        <v>0</v>
      </c>
      <c r="E19" s="10">
        <f t="shared" si="1"/>
        <v>0</v>
      </c>
      <c r="F19" s="10">
        <v>-15.6</v>
      </c>
      <c r="G19" s="18">
        <f t="shared" si="0"/>
        <v>0</v>
      </c>
    </row>
    <row r="20" spans="1:7" s="3" customFormat="1" ht="18" customHeight="1">
      <c r="A20" s="19" t="s">
        <v>81</v>
      </c>
      <c r="B20" s="13" t="s">
        <v>12</v>
      </c>
      <c r="C20" s="14">
        <f>SUM(C21:C21)</f>
        <v>569445.4</v>
      </c>
      <c r="D20" s="14">
        <f>SUM(D21:D21)</f>
        <v>283431.5</v>
      </c>
      <c r="E20" s="14">
        <f t="shared" si="1"/>
        <v>49.773253063419247</v>
      </c>
      <c r="F20" s="14">
        <f>SUM(F21:F21)+F22</f>
        <v>279791.09999999998</v>
      </c>
      <c r="G20" s="15">
        <f t="shared" si="0"/>
        <v>101.30111358081083</v>
      </c>
    </row>
    <row r="21" spans="1:7" ht="47.25">
      <c r="A21" s="16" t="s">
        <v>76</v>
      </c>
      <c r="B21" s="17" t="s">
        <v>13</v>
      </c>
      <c r="C21" s="10">
        <v>569445.4</v>
      </c>
      <c r="D21" s="10">
        <v>283431.5</v>
      </c>
      <c r="E21" s="10">
        <f t="shared" si="1"/>
        <v>49.773253063419247</v>
      </c>
      <c r="F21" s="10">
        <v>279775.59999999998</v>
      </c>
      <c r="G21" s="18">
        <f t="shared" si="0"/>
        <v>101.30672581883482</v>
      </c>
    </row>
    <row r="22" spans="1:7" s="11" customFormat="1" ht="15.75">
      <c r="A22" s="16" t="s">
        <v>143</v>
      </c>
      <c r="B22" s="17" t="s">
        <v>142</v>
      </c>
      <c r="C22" s="10"/>
      <c r="D22" s="10"/>
      <c r="E22" s="10"/>
      <c r="F22" s="10">
        <v>15.5</v>
      </c>
      <c r="G22" s="18">
        <f t="shared" si="0"/>
        <v>0</v>
      </c>
    </row>
    <row r="23" spans="1:7" ht="15.75">
      <c r="A23" s="20"/>
      <c r="B23" s="13" t="s">
        <v>14</v>
      </c>
      <c r="C23" s="14">
        <f>C20+C9</f>
        <v>747652</v>
      </c>
      <c r="D23" s="14">
        <f>D20+D9</f>
        <v>384771.3</v>
      </c>
      <c r="E23" s="14">
        <f t="shared" si="1"/>
        <v>51.463956493127817</v>
      </c>
      <c r="F23" s="14">
        <f>F20+F9</f>
        <v>374136.99999999994</v>
      </c>
      <c r="G23" s="15">
        <f t="shared" si="0"/>
        <v>102.84235453857814</v>
      </c>
    </row>
    <row r="24" spans="1:7" ht="15.75">
      <c r="A24" s="20"/>
      <c r="B24" s="30" t="s">
        <v>15</v>
      </c>
      <c r="C24" s="31"/>
      <c r="D24" s="31"/>
      <c r="E24" s="31"/>
      <c r="F24" s="31"/>
      <c r="G24" s="32"/>
    </row>
    <row r="25" spans="1:7" ht="15.75">
      <c r="A25" s="21" t="s">
        <v>27</v>
      </c>
      <c r="B25" s="22" t="s">
        <v>16</v>
      </c>
      <c r="C25" s="14">
        <f>SUM(C26:C31)</f>
        <v>56462</v>
      </c>
      <c r="D25" s="14">
        <f>SUM(D26:D31)</f>
        <v>28997.8</v>
      </c>
      <c r="E25" s="14">
        <f>IFERROR(D25/C25*100,0)</f>
        <v>51.358081541567778</v>
      </c>
      <c r="F25" s="14">
        <f>SUM(F26:F31)</f>
        <v>24023.800000000003</v>
      </c>
      <c r="G25" s="15">
        <f>IFERROR(D25/F25*100,0)</f>
        <v>120.70446806916473</v>
      </c>
    </row>
    <row r="26" spans="1:7" s="8" customFormat="1" ht="63">
      <c r="A26" s="6" t="s">
        <v>95</v>
      </c>
      <c r="B26" s="7" t="s">
        <v>96</v>
      </c>
      <c r="C26" s="10">
        <v>1900</v>
      </c>
      <c r="D26" s="10">
        <v>1170.5</v>
      </c>
      <c r="E26" s="14">
        <f t="shared" ref="E26:E66" si="2">IFERROR(D26/C26*100,0)</f>
        <v>61.60526315789474</v>
      </c>
      <c r="F26" s="10">
        <v>755.1</v>
      </c>
      <c r="G26" s="15">
        <f t="shared" ref="G26:G66" si="3">IFERROR(D26/F26*100,0)</f>
        <v>155.01258111508409</v>
      </c>
    </row>
    <row r="27" spans="1:7" ht="94.5">
      <c r="A27" s="6" t="s">
        <v>28</v>
      </c>
      <c r="B27" s="7" t="s">
        <v>82</v>
      </c>
      <c r="C27" s="10">
        <v>21559.3</v>
      </c>
      <c r="D27" s="10">
        <v>12556.3</v>
      </c>
      <c r="E27" s="14">
        <f t="shared" si="2"/>
        <v>58.240759208323091</v>
      </c>
      <c r="F27" s="10">
        <v>11157.6</v>
      </c>
      <c r="G27" s="15">
        <f t="shared" si="3"/>
        <v>112.535850003585</v>
      </c>
    </row>
    <row r="28" spans="1:7" s="11" customFormat="1" ht="15.75">
      <c r="A28" s="6" t="s">
        <v>140</v>
      </c>
      <c r="B28" s="7" t="s">
        <v>141</v>
      </c>
      <c r="C28" s="10">
        <v>0</v>
      </c>
      <c r="D28" s="10">
        <v>0</v>
      </c>
      <c r="E28" s="14">
        <f t="shared" si="2"/>
        <v>0</v>
      </c>
      <c r="F28" s="10">
        <v>57.8</v>
      </c>
      <c r="G28" s="15">
        <f t="shared" si="3"/>
        <v>0</v>
      </c>
    </row>
    <row r="29" spans="1:7" ht="78.75">
      <c r="A29" s="6" t="s">
        <v>29</v>
      </c>
      <c r="B29" s="7" t="s">
        <v>83</v>
      </c>
      <c r="C29" s="10">
        <v>9074.4</v>
      </c>
      <c r="D29" s="10">
        <v>4182.7</v>
      </c>
      <c r="E29" s="14">
        <f t="shared" si="2"/>
        <v>46.093405624614299</v>
      </c>
      <c r="F29" s="10">
        <v>3911.7</v>
      </c>
      <c r="G29" s="15">
        <f t="shared" si="3"/>
        <v>106.9279341462791</v>
      </c>
    </row>
    <row r="30" spans="1:7" ht="15.75">
      <c r="A30" s="6" t="s">
        <v>102</v>
      </c>
      <c r="B30" s="7" t="s">
        <v>103</v>
      </c>
      <c r="C30" s="10">
        <v>3000</v>
      </c>
      <c r="D30" s="10">
        <v>0</v>
      </c>
      <c r="E30" s="14">
        <f t="shared" si="2"/>
        <v>0</v>
      </c>
      <c r="F30" s="10">
        <v>0</v>
      </c>
      <c r="G30" s="15">
        <f t="shared" si="3"/>
        <v>0</v>
      </c>
    </row>
    <row r="31" spans="1:7" ht="31.5">
      <c r="A31" s="6" t="s">
        <v>30</v>
      </c>
      <c r="B31" s="7" t="s">
        <v>31</v>
      </c>
      <c r="C31" s="10">
        <v>20928.3</v>
      </c>
      <c r="D31" s="10">
        <v>11088.3</v>
      </c>
      <c r="E31" s="14">
        <f t="shared" si="2"/>
        <v>52.982325368042318</v>
      </c>
      <c r="F31" s="10">
        <v>8141.6</v>
      </c>
      <c r="G31" s="15">
        <f t="shared" si="3"/>
        <v>136.19313157118992</v>
      </c>
    </row>
    <row r="32" spans="1:7" ht="47.25">
      <c r="A32" s="21" t="s">
        <v>117</v>
      </c>
      <c r="B32" s="22" t="s">
        <v>118</v>
      </c>
      <c r="C32" s="14">
        <f>C33</f>
        <v>0</v>
      </c>
      <c r="D32" s="14">
        <f t="shared" ref="D32:F32" si="4">D33</f>
        <v>0</v>
      </c>
      <c r="E32" s="14">
        <f t="shared" si="2"/>
        <v>0</v>
      </c>
      <c r="F32" s="14">
        <f t="shared" si="4"/>
        <v>199.9</v>
      </c>
      <c r="G32" s="15">
        <f t="shared" si="3"/>
        <v>0</v>
      </c>
    </row>
    <row r="33" spans="1:7" ht="47.25">
      <c r="A33" s="6" t="s">
        <v>119</v>
      </c>
      <c r="B33" s="7" t="s">
        <v>120</v>
      </c>
      <c r="C33" s="10">
        <v>0</v>
      </c>
      <c r="D33" s="10">
        <v>0</v>
      </c>
      <c r="E33" s="14">
        <f t="shared" si="2"/>
        <v>0</v>
      </c>
      <c r="F33" s="10">
        <v>199.9</v>
      </c>
      <c r="G33" s="15">
        <f t="shared" si="3"/>
        <v>0</v>
      </c>
    </row>
    <row r="34" spans="1:7" ht="15.75">
      <c r="A34" s="21" t="s">
        <v>32</v>
      </c>
      <c r="B34" s="22" t="s">
        <v>17</v>
      </c>
      <c r="C34" s="14">
        <f>C36+C37+C38+C39+C35</f>
        <v>38062</v>
      </c>
      <c r="D34" s="14">
        <f>D36+D37+D38+D39+D35</f>
        <v>2493.1999999999998</v>
      </c>
      <c r="E34" s="14">
        <f t="shared" si="2"/>
        <v>6.5503651936314427</v>
      </c>
      <c r="F34" s="14">
        <f>F35+F36+F37+F38+F39</f>
        <v>1443.1</v>
      </c>
      <c r="G34" s="15">
        <f t="shared" si="3"/>
        <v>172.76696001663086</v>
      </c>
    </row>
    <row r="35" spans="1:7" s="11" customFormat="1" ht="15.75">
      <c r="A35" s="6" t="s">
        <v>135</v>
      </c>
      <c r="B35" s="7" t="s">
        <v>136</v>
      </c>
      <c r="C35" s="10">
        <v>61</v>
      </c>
      <c r="D35" s="10">
        <v>0</v>
      </c>
      <c r="E35" s="14">
        <f t="shared" si="2"/>
        <v>0</v>
      </c>
      <c r="F35" s="10">
        <v>0</v>
      </c>
      <c r="G35" s="15">
        <f t="shared" si="3"/>
        <v>0</v>
      </c>
    </row>
    <row r="36" spans="1:7" ht="15.75">
      <c r="A36" s="6" t="s">
        <v>111</v>
      </c>
      <c r="B36" s="7" t="s">
        <v>112</v>
      </c>
      <c r="C36" s="10">
        <v>48.7</v>
      </c>
      <c r="D36" s="10">
        <v>0</v>
      </c>
      <c r="E36" s="14">
        <f t="shared" si="2"/>
        <v>0</v>
      </c>
      <c r="F36" s="10">
        <v>0</v>
      </c>
      <c r="G36" s="15">
        <f t="shared" si="3"/>
        <v>0</v>
      </c>
    </row>
    <row r="37" spans="1:7" ht="15.75">
      <c r="A37" s="6" t="s">
        <v>113</v>
      </c>
      <c r="B37" s="7" t="s">
        <v>114</v>
      </c>
      <c r="C37" s="10">
        <v>1200</v>
      </c>
      <c r="D37" s="10">
        <v>220.2</v>
      </c>
      <c r="E37" s="14">
        <f t="shared" si="2"/>
        <v>18.350000000000001</v>
      </c>
      <c r="F37" s="10">
        <v>0</v>
      </c>
      <c r="G37" s="15">
        <f t="shared" si="3"/>
        <v>0</v>
      </c>
    </row>
    <row r="38" spans="1:7" ht="31.5">
      <c r="A38" s="6" t="s">
        <v>33</v>
      </c>
      <c r="B38" s="7" t="s">
        <v>84</v>
      </c>
      <c r="C38" s="10">
        <v>34687.300000000003</v>
      </c>
      <c r="D38" s="10">
        <v>2019</v>
      </c>
      <c r="E38" s="14">
        <f t="shared" si="2"/>
        <v>5.8205741006074261</v>
      </c>
      <c r="F38" s="10">
        <v>1270</v>
      </c>
      <c r="G38" s="15">
        <f t="shared" si="3"/>
        <v>158.97637795275591</v>
      </c>
    </row>
    <row r="39" spans="1:7" ht="31.5">
      <c r="A39" s="6" t="s">
        <v>34</v>
      </c>
      <c r="B39" s="7" t="s">
        <v>35</v>
      </c>
      <c r="C39" s="10">
        <v>2065</v>
      </c>
      <c r="D39" s="10">
        <v>254</v>
      </c>
      <c r="E39" s="14">
        <f t="shared" si="2"/>
        <v>12.300242130750604</v>
      </c>
      <c r="F39" s="10">
        <v>173.1</v>
      </c>
      <c r="G39" s="15">
        <f t="shared" si="3"/>
        <v>146.73599075678797</v>
      </c>
    </row>
    <row r="40" spans="1:7" ht="31.5">
      <c r="A40" s="21" t="s">
        <v>36</v>
      </c>
      <c r="B40" s="22" t="s">
        <v>37</v>
      </c>
      <c r="C40" s="14">
        <f>SUM(C41:C42)</f>
        <v>7953.7</v>
      </c>
      <c r="D40" s="14">
        <f>SUM(D41:D42)</f>
        <v>2821.1</v>
      </c>
      <c r="E40" s="14">
        <f t="shared" si="2"/>
        <v>35.469026993726189</v>
      </c>
      <c r="F40" s="14">
        <f>SUM(F41:F42)</f>
        <v>514.70000000000005</v>
      </c>
      <c r="G40" s="15">
        <f t="shared" si="3"/>
        <v>548.10569263648722</v>
      </c>
    </row>
    <row r="41" spans="1:7" ht="15.75">
      <c r="A41" s="6" t="s">
        <v>38</v>
      </c>
      <c r="B41" s="7" t="s">
        <v>39</v>
      </c>
      <c r="C41" s="10">
        <v>2000</v>
      </c>
      <c r="D41" s="10">
        <v>265.10000000000002</v>
      </c>
      <c r="E41" s="14">
        <f t="shared" si="2"/>
        <v>13.255000000000001</v>
      </c>
      <c r="F41" s="10">
        <v>280</v>
      </c>
      <c r="G41" s="15">
        <f t="shared" si="3"/>
        <v>94.678571428571431</v>
      </c>
    </row>
    <row r="42" spans="1:7" ht="15.75">
      <c r="A42" s="6" t="s">
        <v>40</v>
      </c>
      <c r="B42" s="7" t="s">
        <v>41</v>
      </c>
      <c r="C42" s="10">
        <v>5953.7</v>
      </c>
      <c r="D42" s="10">
        <v>2556</v>
      </c>
      <c r="E42" s="14">
        <f t="shared" si="2"/>
        <v>42.931286426927798</v>
      </c>
      <c r="F42" s="10">
        <v>234.7</v>
      </c>
      <c r="G42" s="15">
        <f t="shared" si="3"/>
        <v>1089.0498508734556</v>
      </c>
    </row>
    <row r="43" spans="1:7" ht="15.75">
      <c r="A43" s="21" t="s">
        <v>42</v>
      </c>
      <c r="B43" s="22" t="s">
        <v>18</v>
      </c>
      <c r="C43" s="14">
        <f>SUM(C44:C49)</f>
        <v>520606.1</v>
      </c>
      <c r="D43" s="14">
        <f>SUM(D44:D49)</f>
        <v>267608.19999999995</v>
      </c>
      <c r="E43" s="14">
        <f t="shared" si="2"/>
        <v>51.403200999757779</v>
      </c>
      <c r="F43" s="14">
        <f>SUM(F44:F49)</f>
        <v>277914.30000000005</v>
      </c>
      <c r="G43" s="15">
        <f t="shared" si="3"/>
        <v>96.291626591362842</v>
      </c>
    </row>
    <row r="44" spans="1:7" ht="15.75">
      <c r="A44" s="6" t="s">
        <v>43</v>
      </c>
      <c r="B44" s="7" t="s">
        <v>44</v>
      </c>
      <c r="C44" s="10">
        <v>166232.29999999999</v>
      </c>
      <c r="D44" s="10">
        <v>79386</v>
      </c>
      <c r="E44" s="14">
        <f t="shared" si="2"/>
        <v>47.756061848389272</v>
      </c>
      <c r="F44" s="10">
        <v>81883.3</v>
      </c>
      <c r="G44" s="15">
        <f t="shared" si="3"/>
        <v>96.950171768846644</v>
      </c>
    </row>
    <row r="45" spans="1:7" ht="15.75">
      <c r="A45" s="6" t="s">
        <v>45</v>
      </c>
      <c r="B45" s="7" t="s">
        <v>46</v>
      </c>
      <c r="C45" s="10">
        <v>295765.59999999998</v>
      </c>
      <c r="D45" s="10">
        <v>159256.29999999999</v>
      </c>
      <c r="E45" s="14">
        <f t="shared" si="2"/>
        <v>53.84544382443395</v>
      </c>
      <c r="F45" s="10">
        <v>166228.6</v>
      </c>
      <c r="G45" s="15">
        <f t="shared" si="3"/>
        <v>95.805595427020378</v>
      </c>
    </row>
    <row r="46" spans="1:7" ht="15.75">
      <c r="A46" s="6" t="s">
        <v>104</v>
      </c>
      <c r="B46" s="7" t="s">
        <v>105</v>
      </c>
      <c r="C46" s="10">
        <v>28468.2</v>
      </c>
      <c r="D46" s="10">
        <v>15967.9</v>
      </c>
      <c r="E46" s="14">
        <f t="shared" si="2"/>
        <v>56.090304269325067</v>
      </c>
      <c r="F46" s="10">
        <v>16796.5</v>
      </c>
      <c r="G46" s="15">
        <f t="shared" si="3"/>
        <v>95.066829398981938</v>
      </c>
    </row>
    <row r="47" spans="1:7" s="11" customFormat="1" ht="47.25">
      <c r="A47" s="6" t="s">
        <v>133</v>
      </c>
      <c r="B47" s="7" t="s">
        <v>134</v>
      </c>
      <c r="C47" s="10">
        <v>58.5</v>
      </c>
      <c r="D47" s="10">
        <v>54.5</v>
      </c>
      <c r="E47" s="14">
        <f t="shared" si="2"/>
        <v>93.162393162393158</v>
      </c>
      <c r="F47" s="10">
        <v>0</v>
      </c>
      <c r="G47" s="15">
        <f t="shared" si="3"/>
        <v>0</v>
      </c>
    </row>
    <row r="48" spans="1:7" ht="15.75">
      <c r="A48" s="6" t="s">
        <v>47</v>
      </c>
      <c r="B48" s="7" t="s">
        <v>106</v>
      </c>
      <c r="C48" s="10">
        <v>4798.3</v>
      </c>
      <c r="D48" s="10">
        <v>702.8</v>
      </c>
      <c r="E48" s="14">
        <f t="shared" si="2"/>
        <v>14.646854094158346</v>
      </c>
      <c r="F48" s="10">
        <v>522.4</v>
      </c>
      <c r="G48" s="15">
        <f t="shared" si="3"/>
        <v>134.53292496171517</v>
      </c>
    </row>
    <row r="49" spans="1:7" ht="31.5">
      <c r="A49" s="6" t="s">
        <v>48</v>
      </c>
      <c r="B49" s="7" t="s">
        <v>49</v>
      </c>
      <c r="C49" s="10">
        <v>25283.200000000001</v>
      </c>
      <c r="D49" s="10">
        <v>12240.7</v>
      </c>
      <c r="E49" s="14">
        <f t="shared" si="2"/>
        <v>48.414362106062526</v>
      </c>
      <c r="F49" s="10">
        <v>12483.5</v>
      </c>
      <c r="G49" s="15">
        <f t="shared" si="3"/>
        <v>98.055032643088879</v>
      </c>
    </row>
    <row r="50" spans="1:7" ht="16.5" customHeight="1">
      <c r="A50" s="21" t="s">
        <v>50</v>
      </c>
      <c r="B50" s="22" t="s">
        <v>19</v>
      </c>
      <c r="C50" s="14">
        <f>SUM(C51:C52)</f>
        <v>97994.700000000012</v>
      </c>
      <c r="D50" s="14">
        <f>SUM(D51:D52)</f>
        <v>48570</v>
      </c>
      <c r="E50" s="14">
        <f t="shared" si="2"/>
        <v>49.563904986698255</v>
      </c>
      <c r="F50" s="14">
        <f>SUM(F51:F52)</f>
        <v>46461.700000000004</v>
      </c>
      <c r="G50" s="15">
        <f t="shared" si="3"/>
        <v>104.53771601125229</v>
      </c>
    </row>
    <row r="51" spans="1:7" ht="15.75">
      <c r="A51" s="6" t="s">
        <v>51</v>
      </c>
      <c r="B51" s="7" t="s">
        <v>52</v>
      </c>
      <c r="C51" s="10">
        <v>77667.3</v>
      </c>
      <c r="D51" s="10">
        <v>36203.199999999997</v>
      </c>
      <c r="E51" s="14">
        <f t="shared" si="2"/>
        <v>46.613182124265933</v>
      </c>
      <c r="F51" s="10">
        <v>35864.800000000003</v>
      </c>
      <c r="G51" s="15">
        <f t="shared" si="3"/>
        <v>100.94354353014654</v>
      </c>
    </row>
    <row r="52" spans="1:7" ht="31.5">
      <c r="A52" s="6" t="s">
        <v>53</v>
      </c>
      <c r="B52" s="7" t="s">
        <v>54</v>
      </c>
      <c r="C52" s="10">
        <v>20327.400000000001</v>
      </c>
      <c r="D52" s="10">
        <v>12366.8</v>
      </c>
      <c r="E52" s="14">
        <f t="shared" si="2"/>
        <v>60.838080620246558</v>
      </c>
      <c r="F52" s="10">
        <v>10596.9</v>
      </c>
      <c r="G52" s="15">
        <f t="shared" si="3"/>
        <v>116.70205437439252</v>
      </c>
    </row>
    <row r="53" spans="1:7" ht="15.75">
      <c r="A53" s="21" t="s">
        <v>55</v>
      </c>
      <c r="B53" s="22" t="s">
        <v>20</v>
      </c>
      <c r="C53" s="14">
        <f>SUM(C54:C56)</f>
        <v>24094.1</v>
      </c>
      <c r="D53" s="14">
        <f>SUM(D54:D56)</f>
        <v>13038.5</v>
      </c>
      <c r="E53" s="14">
        <f t="shared" si="2"/>
        <v>54.11490779900474</v>
      </c>
      <c r="F53" s="14">
        <f>SUM(F54:F56)</f>
        <v>12384.3</v>
      </c>
      <c r="G53" s="15">
        <f t="shared" si="3"/>
        <v>105.28249477160598</v>
      </c>
    </row>
    <row r="54" spans="1:7" ht="15.75">
      <c r="A54" s="6" t="s">
        <v>56</v>
      </c>
      <c r="B54" s="7" t="s">
        <v>57</v>
      </c>
      <c r="C54" s="10">
        <v>1686</v>
      </c>
      <c r="D54" s="10">
        <v>855.2</v>
      </c>
      <c r="E54" s="14">
        <f t="shared" si="2"/>
        <v>50.723606168446032</v>
      </c>
      <c r="F54" s="10">
        <v>916.8</v>
      </c>
      <c r="G54" s="15">
        <f t="shared" si="3"/>
        <v>93.280977312390931</v>
      </c>
    </row>
    <row r="55" spans="1:7" ht="15.75">
      <c r="A55" s="6" t="s">
        <v>58</v>
      </c>
      <c r="B55" s="7" t="s">
        <v>59</v>
      </c>
      <c r="C55" s="10">
        <v>15066.3</v>
      </c>
      <c r="D55" s="10">
        <v>7798.5</v>
      </c>
      <c r="E55" s="14">
        <f t="shared" si="2"/>
        <v>51.761215427809084</v>
      </c>
      <c r="F55" s="10">
        <v>8031.1</v>
      </c>
      <c r="G55" s="15">
        <f t="shared" si="3"/>
        <v>97.103759136357411</v>
      </c>
    </row>
    <row r="56" spans="1:7" ht="15.75">
      <c r="A56" s="6" t="s">
        <v>60</v>
      </c>
      <c r="B56" s="7" t="s">
        <v>61</v>
      </c>
      <c r="C56" s="10">
        <v>7341.8</v>
      </c>
      <c r="D56" s="10">
        <v>4384.8</v>
      </c>
      <c r="E56" s="14">
        <f t="shared" si="2"/>
        <v>59.723773461548937</v>
      </c>
      <c r="F56" s="10">
        <v>3436.4</v>
      </c>
      <c r="G56" s="15">
        <f t="shared" si="3"/>
        <v>127.59864974973809</v>
      </c>
    </row>
    <row r="57" spans="1:7" ht="15.75">
      <c r="A57" s="21" t="s">
        <v>62</v>
      </c>
      <c r="B57" s="22" t="s">
        <v>21</v>
      </c>
      <c r="C57" s="14">
        <f>C58+C59</f>
        <v>750</v>
      </c>
      <c r="D57" s="14">
        <f>D58+D59</f>
        <v>395.2</v>
      </c>
      <c r="E57" s="14">
        <f t="shared" si="2"/>
        <v>52.693333333333335</v>
      </c>
      <c r="F57" s="14">
        <f>F58+F59</f>
        <v>2907.4</v>
      </c>
      <c r="G57" s="15">
        <f t="shared" si="3"/>
        <v>13.592900873632798</v>
      </c>
    </row>
    <row r="58" spans="1:7" ht="15.75">
      <c r="A58" s="6" t="s">
        <v>121</v>
      </c>
      <c r="B58" s="7" t="s">
        <v>122</v>
      </c>
      <c r="C58" s="10">
        <v>0</v>
      </c>
      <c r="D58" s="10">
        <v>0</v>
      </c>
      <c r="E58" s="14">
        <f t="shared" si="2"/>
        <v>0</v>
      </c>
      <c r="F58" s="10">
        <v>2471.6</v>
      </c>
      <c r="G58" s="15">
        <f t="shared" si="3"/>
        <v>0</v>
      </c>
    </row>
    <row r="59" spans="1:7" ht="31.5">
      <c r="A59" s="6" t="s">
        <v>115</v>
      </c>
      <c r="B59" s="7" t="s">
        <v>116</v>
      </c>
      <c r="C59" s="10">
        <v>750</v>
      </c>
      <c r="D59" s="10">
        <v>395.2</v>
      </c>
      <c r="E59" s="14">
        <f t="shared" si="2"/>
        <v>52.693333333333335</v>
      </c>
      <c r="F59" s="10">
        <v>435.8</v>
      </c>
      <c r="G59" s="15">
        <f t="shared" si="3"/>
        <v>90.683799908214766</v>
      </c>
    </row>
    <row r="60" spans="1:7" ht="15.75">
      <c r="A60" s="21" t="s">
        <v>63</v>
      </c>
      <c r="B60" s="22" t="s">
        <v>22</v>
      </c>
      <c r="C60" s="14">
        <f>SUM(C61:C61)</f>
        <v>670</v>
      </c>
      <c r="D60" s="14">
        <f>SUM(D61:D61)</f>
        <v>458.2</v>
      </c>
      <c r="E60" s="14">
        <f t="shared" si="2"/>
        <v>68.388059701492537</v>
      </c>
      <c r="F60" s="14">
        <f>SUM(F61:F61)</f>
        <v>231.4</v>
      </c>
      <c r="G60" s="15">
        <f t="shared" si="3"/>
        <v>198.01210025929126</v>
      </c>
    </row>
    <row r="61" spans="1:7" ht="31.5">
      <c r="A61" s="6" t="s">
        <v>100</v>
      </c>
      <c r="B61" s="7" t="s">
        <v>101</v>
      </c>
      <c r="C61" s="10">
        <v>670</v>
      </c>
      <c r="D61" s="10">
        <v>458.2</v>
      </c>
      <c r="E61" s="14">
        <f t="shared" si="2"/>
        <v>68.388059701492537</v>
      </c>
      <c r="F61" s="10">
        <v>231.4</v>
      </c>
      <c r="G61" s="15">
        <f t="shared" si="3"/>
        <v>198.01210025929126</v>
      </c>
    </row>
    <row r="62" spans="1:7" ht="31.5">
      <c r="A62" s="21" t="s">
        <v>64</v>
      </c>
      <c r="B62" s="22" t="s">
        <v>23</v>
      </c>
      <c r="C62" s="14">
        <f>SUM(C63)</f>
        <v>5</v>
      </c>
      <c r="D62" s="14">
        <f>SUM(D63)</f>
        <v>1.5</v>
      </c>
      <c r="E62" s="14">
        <f t="shared" si="2"/>
        <v>30</v>
      </c>
      <c r="F62" s="14">
        <f>SUM(F63)</f>
        <v>199.6</v>
      </c>
      <c r="G62" s="15">
        <f t="shared" si="3"/>
        <v>0.75150300601202413</v>
      </c>
    </row>
    <row r="63" spans="1:7" ht="47.25">
      <c r="A63" s="6" t="s">
        <v>65</v>
      </c>
      <c r="B63" s="7" t="s">
        <v>85</v>
      </c>
      <c r="C63" s="10">
        <v>5</v>
      </c>
      <c r="D63" s="10">
        <v>1.5</v>
      </c>
      <c r="E63" s="14">
        <f t="shared" si="2"/>
        <v>30</v>
      </c>
      <c r="F63" s="10">
        <v>199.6</v>
      </c>
      <c r="G63" s="15">
        <f t="shared" si="3"/>
        <v>0.75150300601202413</v>
      </c>
    </row>
    <row r="64" spans="1:7" ht="63">
      <c r="A64" s="21" t="s">
        <v>66</v>
      </c>
      <c r="B64" s="22" t="s">
        <v>86</v>
      </c>
      <c r="C64" s="14">
        <f>SUM(C65:C65)</f>
        <v>2575.5</v>
      </c>
      <c r="D64" s="14">
        <f>SUM(D65:D65)</f>
        <v>1224</v>
      </c>
      <c r="E64" s="14">
        <f t="shared" si="2"/>
        <v>47.524752475247524</v>
      </c>
      <c r="F64" s="14">
        <f>SUM(F65:F65)</f>
        <v>1236</v>
      </c>
      <c r="G64" s="15">
        <f t="shared" si="3"/>
        <v>99.029126213592235</v>
      </c>
    </row>
    <row r="65" spans="1:7" ht="63">
      <c r="A65" s="6" t="s">
        <v>67</v>
      </c>
      <c r="B65" s="7" t="s">
        <v>68</v>
      </c>
      <c r="C65" s="10">
        <v>2575.5</v>
      </c>
      <c r="D65" s="10">
        <v>1224</v>
      </c>
      <c r="E65" s="14">
        <f t="shared" si="2"/>
        <v>47.524752475247524</v>
      </c>
      <c r="F65" s="10">
        <v>1236</v>
      </c>
      <c r="G65" s="15">
        <f t="shared" si="3"/>
        <v>99.029126213592235</v>
      </c>
    </row>
    <row r="66" spans="1:7" ht="15.75">
      <c r="A66" s="20"/>
      <c r="B66" s="13" t="s">
        <v>14</v>
      </c>
      <c r="C66" s="14">
        <f>C64+C62+C60+C57+C53+C50+C43+C40+C34+C25+C32</f>
        <v>749173.1</v>
      </c>
      <c r="D66" s="14">
        <f>D64+D62+D60+D57+D53+D50+D43+D40+D34+D25+D32</f>
        <v>365607.69999999995</v>
      </c>
      <c r="E66" s="14">
        <f t="shared" si="2"/>
        <v>48.801498612269981</v>
      </c>
      <c r="F66" s="14">
        <f>F64+F62+F60+F57+F53+F50+F43+F40+F34+F25+F32</f>
        <v>367516.20000000007</v>
      </c>
      <c r="G66" s="15">
        <f t="shared" si="3"/>
        <v>99.480703163561188</v>
      </c>
    </row>
    <row r="67" spans="1:7" ht="31.5">
      <c r="A67" s="23"/>
      <c r="B67" s="17" t="s">
        <v>24</v>
      </c>
      <c r="C67" s="10">
        <f>C23-C66</f>
        <v>-1521.0999999999767</v>
      </c>
      <c r="D67" s="10">
        <f>D23-D66</f>
        <v>19163.600000000035</v>
      </c>
      <c r="E67" s="24" t="s">
        <v>92</v>
      </c>
      <c r="F67" s="10">
        <f>F23-F66</f>
        <v>6620.7999999998719</v>
      </c>
      <c r="G67" s="25" t="s">
        <v>92</v>
      </c>
    </row>
    <row r="68" spans="1:7" ht="15.75" customHeight="1">
      <c r="A68" s="20"/>
      <c r="B68" s="30" t="s">
        <v>25</v>
      </c>
      <c r="C68" s="31"/>
      <c r="D68" s="31"/>
      <c r="E68" s="31"/>
      <c r="F68" s="31"/>
      <c r="G68" s="32"/>
    </row>
    <row r="69" spans="1:7" s="3" customFormat="1" ht="31.5">
      <c r="A69" s="26" t="s">
        <v>87</v>
      </c>
      <c r="B69" s="17" t="s">
        <v>88</v>
      </c>
      <c r="C69" s="10">
        <v>0</v>
      </c>
      <c r="D69" s="10">
        <v>0</v>
      </c>
      <c r="E69" s="24" t="s">
        <v>92</v>
      </c>
      <c r="F69" s="10">
        <v>0</v>
      </c>
      <c r="G69" s="24" t="s">
        <v>92</v>
      </c>
    </row>
    <row r="70" spans="1:7" s="3" customFormat="1" ht="47.25">
      <c r="A70" s="16" t="s">
        <v>89</v>
      </c>
      <c r="B70" s="17" t="s">
        <v>90</v>
      </c>
      <c r="C70" s="10">
        <v>-9600</v>
      </c>
      <c r="D70" s="10">
        <v>-4000</v>
      </c>
      <c r="E70" s="24" t="s">
        <v>92</v>
      </c>
      <c r="F70" s="10">
        <v>-3000</v>
      </c>
      <c r="G70" s="25" t="s">
        <v>92</v>
      </c>
    </row>
    <row r="71" spans="1:7" s="3" customFormat="1" ht="31.5">
      <c r="A71" s="16" t="s">
        <v>77</v>
      </c>
      <c r="B71" s="17" t="s">
        <v>91</v>
      </c>
      <c r="C71" s="10">
        <v>11121.1</v>
      </c>
      <c r="D71" s="10">
        <v>-15163.6</v>
      </c>
      <c r="E71" s="24" t="s">
        <v>92</v>
      </c>
      <c r="F71" s="10">
        <v>-3620.8</v>
      </c>
      <c r="G71" s="25" t="s">
        <v>92</v>
      </c>
    </row>
    <row r="72" spans="1:7" ht="15.75">
      <c r="A72" s="9"/>
      <c r="B72" s="13" t="s">
        <v>14</v>
      </c>
      <c r="C72" s="14">
        <f>C69+C70+C71</f>
        <v>1521.1000000000004</v>
      </c>
      <c r="D72" s="14">
        <f>D69+D70+D71</f>
        <v>-19163.599999999999</v>
      </c>
      <c r="E72" s="24" t="s">
        <v>92</v>
      </c>
      <c r="F72" s="14">
        <f>F69+F70+F71</f>
        <v>-6620.8</v>
      </c>
      <c r="G72" s="25" t="s">
        <v>92</v>
      </c>
    </row>
    <row r="75" spans="1:7" ht="28.5" customHeight="1">
      <c r="A75" s="27"/>
      <c r="B75" s="27"/>
      <c r="F75" s="28"/>
      <c r="G75" s="28"/>
    </row>
  </sheetData>
  <mergeCells count="10">
    <mergeCell ref="A1:G1"/>
    <mergeCell ref="A2:G2"/>
    <mergeCell ref="A3:G3"/>
    <mergeCell ref="A4:G4"/>
    <mergeCell ref="A6:G6"/>
    <mergeCell ref="A75:B75"/>
    <mergeCell ref="F75:G75"/>
    <mergeCell ref="B8:G8"/>
    <mergeCell ref="B24:G24"/>
    <mergeCell ref="B68:G6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workbookViewId="0">
      <selection activeCell="A9" sqref="A9"/>
    </sheetView>
  </sheetViews>
  <sheetFormatPr defaultRowHeight="15"/>
  <cols>
    <col min="1" max="1" width="34.28515625" style="2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33" t="s">
        <v>0</v>
      </c>
      <c r="B1" s="33"/>
      <c r="C1" s="33"/>
      <c r="D1" s="33"/>
      <c r="E1" s="33"/>
      <c r="F1" s="33"/>
    </row>
    <row r="2" spans="1:6" ht="15.75">
      <c r="A2" s="33" t="s">
        <v>137</v>
      </c>
      <c r="B2" s="33"/>
      <c r="C2" s="33"/>
      <c r="D2" s="33"/>
      <c r="E2" s="33"/>
      <c r="F2" s="33"/>
    </row>
    <row r="3" spans="1:6" ht="15.75">
      <c r="A3" s="34" t="s">
        <v>146</v>
      </c>
      <c r="B3" s="34"/>
      <c r="C3" s="34"/>
      <c r="D3" s="34"/>
      <c r="E3" s="34"/>
      <c r="F3" s="34"/>
    </row>
    <row r="4" spans="1:6" ht="15.75">
      <c r="A4" s="35" t="s">
        <v>26</v>
      </c>
      <c r="B4" s="35"/>
      <c r="C4" s="35"/>
      <c r="D4" s="35"/>
      <c r="E4" s="35"/>
      <c r="F4" s="35"/>
    </row>
    <row r="5" spans="1:6" ht="15.75">
      <c r="A5" s="5"/>
      <c r="B5" s="1"/>
      <c r="C5" s="1"/>
      <c r="D5" s="1"/>
      <c r="E5" s="1"/>
      <c r="F5" s="1"/>
    </row>
    <row r="6" spans="1:6" ht="15.75">
      <c r="A6" s="36" t="s">
        <v>79</v>
      </c>
      <c r="B6" s="36"/>
      <c r="C6" s="36"/>
      <c r="D6" s="36"/>
      <c r="E6" s="36"/>
      <c r="F6" s="36"/>
    </row>
    <row r="7" spans="1:6" ht="63">
      <c r="A7" s="9" t="s">
        <v>78</v>
      </c>
      <c r="B7" s="12" t="s">
        <v>107</v>
      </c>
      <c r="C7" s="12" t="s">
        <v>131</v>
      </c>
      <c r="D7" s="9" t="s">
        <v>80</v>
      </c>
      <c r="E7" s="12" t="s">
        <v>132</v>
      </c>
      <c r="F7" s="9" t="s">
        <v>108</v>
      </c>
    </row>
    <row r="8" spans="1:6" ht="57">
      <c r="A8" s="37" t="s">
        <v>123</v>
      </c>
      <c r="B8" s="38">
        <v>489148.4</v>
      </c>
      <c r="C8" s="10">
        <v>251479.5</v>
      </c>
      <c r="D8" s="10">
        <f>IFERROR(C8/B8*100,0)</f>
        <v>51.411698372109569</v>
      </c>
      <c r="E8" s="10">
        <v>262340</v>
      </c>
      <c r="F8" s="18">
        <f>IFERROR(C8/E8*100,0)</f>
        <v>95.86014332545551</v>
      </c>
    </row>
    <row r="9" spans="1:6" ht="85.5">
      <c r="A9" s="37" t="s">
        <v>124</v>
      </c>
      <c r="B9" s="38">
        <v>8313.2999999999993</v>
      </c>
      <c r="C9" s="10">
        <v>3428.9</v>
      </c>
      <c r="D9" s="10">
        <f t="shared" ref="D9:D15" si="0">IFERROR(C9/B9*100,0)</f>
        <v>41.245955276484672</v>
      </c>
      <c r="E9" s="10">
        <v>671.8</v>
      </c>
      <c r="F9" s="18">
        <f t="shared" ref="F9:F16" si="1">IFERROR(C9/E9*100,0)</f>
        <v>510.40488240547791</v>
      </c>
    </row>
    <row r="10" spans="1:6" ht="57">
      <c r="A10" s="37" t="s">
        <v>125</v>
      </c>
      <c r="B10" s="38">
        <v>95096.3</v>
      </c>
      <c r="C10" s="10">
        <v>45418.8</v>
      </c>
      <c r="D10" s="10">
        <f t="shared" si="0"/>
        <v>47.760848739646022</v>
      </c>
      <c r="E10" s="10">
        <v>45382.400000000001</v>
      </c>
      <c r="F10" s="18">
        <f t="shared" si="1"/>
        <v>100.08020730503455</v>
      </c>
    </row>
    <row r="11" spans="1:6" ht="71.25">
      <c r="A11" s="37" t="s">
        <v>126</v>
      </c>
      <c r="B11" s="38">
        <v>35887.300000000003</v>
      </c>
      <c r="C11" s="10">
        <v>2239.1999999999998</v>
      </c>
      <c r="D11" s="10">
        <f t="shared" si="0"/>
        <v>6.2395332053400496</v>
      </c>
      <c r="E11" s="10">
        <v>1469.9</v>
      </c>
      <c r="F11" s="18">
        <f t="shared" si="1"/>
        <v>152.33689366623577</v>
      </c>
    </row>
    <row r="12" spans="1:6" ht="78.75" customHeight="1">
      <c r="A12" s="37" t="s">
        <v>127</v>
      </c>
      <c r="B12" s="38">
        <v>15</v>
      </c>
      <c r="C12" s="10">
        <v>0</v>
      </c>
      <c r="D12" s="10">
        <f t="shared" si="0"/>
        <v>0</v>
      </c>
      <c r="E12" s="10">
        <v>0</v>
      </c>
      <c r="F12" s="18">
        <f>IFERROR(C12/E12*100,0)</f>
        <v>0</v>
      </c>
    </row>
    <row r="13" spans="1:6" s="11" customFormat="1" ht="99" customHeight="1">
      <c r="A13" s="37" t="s">
        <v>144</v>
      </c>
      <c r="B13" s="38">
        <v>61</v>
      </c>
      <c r="C13" s="10">
        <v>0</v>
      </c>
      <c r="D13" s="10">
        <f t="shared" si="0"/>
        <v>0</v>
      </c>
      <c r="E13" s="10">
        <v>0</v>
      </c>
      <c r="F13" s="18">
        <f>IFERROR(C13/E13*100,0)</f>
        <v>0</v>
      </c>
    </row>
    <row r="14" spans="1:6" s="11" customFormat="1" ht="78.75" customHeight="1">
      <c r="A14" s="37" t="s">
        <v>145</v>
      </c>
      <c r="B14" s="38">
        <v>1141.7</v>
      </c>
      <c r="C14" s="10">
        <v>553.1</v>
      </c>
      <c r="D14" s="10">
        <f t="shared" si="0"/>
        <v>48.445300867127969</v>
      </c>
      <c r="E14" s="10">
        <v>0</v>
      </c>
      <c r="F14" s="18">
        <f>IFERROR(C14/E14*100,0)</f>
        <v>0</v>
      </c>
    </row>
    <row r="15" spans="1:6" s="11" customFormat="1" ht="78.75" customHeight="1">
      <c r="A15" s="37" t="s">
        <v>128</v>
      </c>
      <c r="B15" s="38">
        <v>0</v>
      </c>
      <c r="C15" s="10">
        <v>0</v>
      </c>
      <c r="D15" s="10">
        <f t="shared" si="0"/>
        <v>0</v>
      </c>
      <c r="E15" s="10">
        <v>2471.6</v>
      </c>
      <c r="F15" s="18">
        <f>IFERROR(C15/E15*100,0)</f>
        <v>0</v>
      </c>
    </row>
    <row r="16" spans="1:6" s="3" customFormat="1" ht="15.75">
      <c r="A16" s="39" t="s">
        <v>93</v>
      </c>
      <c r="B16" s="15">
        <f>SUM(B8:B15)</f>
        <v>629663</v>
      </c>
      <c r="C16" s="15">
        <f>SUM(C8:C15)</f>
        <v>303119.5</v>
      </c>
      <c r="D16" s="10">
        <f>IFERROR(C16/B16*100,0)</f>
        <v>48.139957405786902</v>
      </c>
      <c r="E16" s="15">
        <f>SUM(E8:E15)</f>
        <v>312335.7</v>
      </c>
      <c r="F16" s="15">
        <f t="shared" si="1"/>
        <v>97.049264621367328</v>
      </c>
    </row>
    <row r="17" spans="6:6">
      <c r="F17" s="4"/>
    </row>
    <row r="18" spans="6:6">
      <c r="F18" s="4"/>
    </row>
    <row r="19" spans="6:6">
      <c r="F19" s="4"/>
    </row>
    <row r="20" spans="6:6">
      <c r="F20" s="4"/>
    </row>
    <row r="21" spans="6:6">
      <c r="F21" s="4"/>
    </row>
    <row r="22" spans="6:6">
      <c r="F22" s="4"/>
    </row>
    <row r="23" spans="6:6">
      <c r="F23" s="4"/>
    </row>
    <row r="24" spans="6:6">
      <c r="F24" s="4"/>
    </row>
    <row r="25" spans="6:6">
      <c r="F25" s="4"/>
    </row>
    <row r="26" spans="6:6">
      <c r="F26" s="4"/>
    </row>
    <row r="27" spans="6:6">
      <c r="F27" s="4"/>
    </row>
    <row r="28" spans="6:6">
      <c r="F28" s="4"/>
    </row>
    <row r="29" spans="6:6">
      <c r="F29" s="4"/>
    </row>
    <row r="30" spans="6:6">
      <c r="F30" s="4"/>
    </row>
    <row r="31" spans="6:6">
      <c r="F31" s="4"/>
    </row>
    <row r="32" spans="6:6">
      <c r="F32" s="4"/>
    </row>
    <row r="33" spans="6:6">
      <c r="F33" s="4"/>
    </row>
    <row r="34" spans="6:6">
      <c r="F34" s="4"/>
    </row>
    <row r="35" spans="6:6">
      <c r="F35" s="4"/>
    </row>
    <row r="36" spans="6:6">
      <c r="F36" s="4"/>
    </row>
    <row r="37" spans="6:6">
      <c r="F37" s="4"/>
    </row>
    <row r="38" spans="6:6">
      <c r="F38" s="4"/>
    </row>
    <row r="39" spans="6:6">
      <c r="F39" s="4"/>
    </row>
    <row r="40" spans="6:6">
      <c r="F40" s="4"/>
    </row>
    <row r="41" spans="6:6">
      <c r="F41" s="4"/>
    </row>
    <row r="42" spans="6:6">
      <c r="F42" s="4"/>
    </row>
    <row r="43" spans="6:6">
      <c r="F43" s="4"/>
    </row>
    <row r="44" spans="6:6">
      <c r="F44" s="4"/>
    </row>
    <row r="45" spans="6:6">
      <c r="F45" s="4"/>
    </row>
    <row r="46" spans="6:6">
      <c r="F46" s="4"/>
    </row>
    <row r="47" spans="6:6">
      <c r="F47" s="4"/>
    </row>
    <row r="48" spans="6:6">
      <c r="F48" s="4"/>
    </row>
    <row r="49" spans="6:6">
      <c r="F49" s="4"/>
    </row>
    <row r="50" spans="6:6">
      <c r="F50" s="4"/>
    </row>
    <row r="51" spans="6:6">
      <c r="F51" s="4"/>
    </row>
    <row r="52" spans="6:6">
      <c r="F52" s="4"/>
    </row>
    <row r="53" spans="6:6">
      <c r="F53" s="4"/>
    </row>
    <row r="54" spans="6:6">
      <c r="F54" s="4"/>
    </row>
    <row r="55" spans="6:6">
      <c r="F55" s="4"/>
    </row>
    <row r="56" spans="6:6">
      <c r="F56" s="4"/>
    </row>
    <row r="57" spans="6:6">
      <c r="F57" s="4"/>
    </row>
    <row r="58" spans="6:6">
      <c r="F58" s="4"/>
    </row>
    <row r="59" spans="6:6">
      <c r="F59" s="4"/>
    </row>
    <row r="60" spans="6:6">
      <c r="F60" s="4"/>
    </row>
    <row r="61" spans="6:6">
      <c r="F61" s="4"/>
    </row>
    <row r="62" spans="6:6">
      <c r="F62" s="4"/>
    </row>
    <row r="63" spans="6:6">
      <c r="F63" s="4"/>
    </row>
    <row r="64" spans="6:6">
      <c r="F64" s="4"/>
    </row>
    <row r="65" spans="6:6">
      <c r="F65" s="4"/>
    </row>
    <row r="66" spans="6:6">
      <c r="F66" s="4"/>
    </row>
    <row r="67" spans="6:6">
      <c r="F67" s="4"/>
    </row>
    <row r="68" spans="6:6">
      <c r="F68" s="4"/>
    </row>
  </sheetData>
  <mergeCells count="5">
    <mergeCell ref="A6:F6"/>
    <mergeCell ref="A1:F1"/>
    <mergeCell ref="A2:F2"/>
    <mergeCell ref="A3:F3"/>
    <mergeCell ref="A4:F4"/>
  </mergeCells>
  <pageMargins left="1.1811023622047245" right="0.59055118110236227" top="0.78740157480314965" bottom="0.59055118110236227" header="0.31496062992125984" footer="0.31496062992125984"/>
  <pageSetup paperSize="9" scale="7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исполн.бюджета</vt:lpstr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2019-09-24T12:00:35Z</dcterms:modified>
</cp:coreProperties>
</file>