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'МР'!$A$1:$I$167</definedName>
  </definedNames>
  <calcPr fullCalcOnLoad="1"/>
</workbook>
</file>

<file path=xl/sharedStrings.xml><?xml version="1.0" encoding="utf-8"?>
<sst xmlns="http://schemas.openxmlformats.org/spreadsheetml/2006/main" count="272" uniqueCount="238">
  <si>
    <t>ДОХОДЫ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</si>
  <si>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</si>
  <si>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</si>
  <si>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</si>
  <si>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</si>
  <si>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</si>
  <si>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</si>
  <si>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</si>
  <si>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Доходы от оказ.пл.усл. (компенсация затрат )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</si>
  <si>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</si>
  <si>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</si>
  <si>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</si>
  <si>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</si>
  <si>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</si>
  <si>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</si>
  <si>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</si>
  <si>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</si>
  <si>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</si>
  <si>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</si>
  <si>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</si>
  <si>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</si>
  <si>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</si>
  <si>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</si>
  <si>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</si>
  <si>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</si>
  <si>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</si>
  <si>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</si>
  <si>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</si>
  <si>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</si>
  <si>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</si>
  <si>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</si>
  <si>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</si>
  <si>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</si>
  <si>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</si>
  <si>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</si>
  <si>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</si>
  <si>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</si>
  <si>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</si>
  <si>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</si>
  <si>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</si>
  <si>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</si>
  <si>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</si>
  <si>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</si>
  <si>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</si>
  <si>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</si>
  <si>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</si>
  <si>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</si>
  <si>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</si>
  <si>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</si>
  <si>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</si>
  <si>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</si>
  <si>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</si>
  <si>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</si>
  <si>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</si>
  <si>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</si>
  <si>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</si>
  <si>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</si>
  <si>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</si>
  <si>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от вышестоящего бюджета      </t>
  </si>
  <si>
    <t xml:space="preserve">от кредитных организаций      </t>
  </si>
  <si>
    <t xml:space="preserve">от вышестоящего бюджета    </t>
  </si>
  <si>
    <t xml:space="preserve">от кредитных организаций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</si>
  <si>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</si>
  <si>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</si>
  <si>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</si>
  <si>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</si>
  <si>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</si>
  <si>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</si>
  <si>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</si>
  <si>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</si>
  <si>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</si>
  <si>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</si>
  <si>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</si>
  <si>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</si>
  <si>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</si>
  <si>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</si>
  <si>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</si>
  <si>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</si>
  <si>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</si>
  <si>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</si>
  <si>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</si>
  <si>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</si>
  <si>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</si>
  <si>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</si>
  <si>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</si>
  <si>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</si>
  <si>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</si>
  <si>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</si>
  <si>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</si>
  <si>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</si>
  <si>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</si>
  <si>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</si>
  <si>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</si>
  <si>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</si>
  <si>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</si>
  <si>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</si>
  <si>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</si>
  <si>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</si>
  <si>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</si>
  <si>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</si>
  <si>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</si>
  <si>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</si>
  <si>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</si>
  <si>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</si>
  <si>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</si>
  <si>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</si>
  <si>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</si>
  <si>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</si>
  <si>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</si>
  <si>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</si>
  <si>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</si>
  <si>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</si>
  <si>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</si>
  <si>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</si>
  <si>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</si>
  <si>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</si>
  <si>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</si>
  <si>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</si>
  <si>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</si>
  <si>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</si>
  <si>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</si>
  <si>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</si>
  <si>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</si>
  <si>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</si>
  <si>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</si>
  <si>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</si>
  <si>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</si>
  <si>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</si>
  <si>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</si>
  <si>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</si>
  <si>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</si>
  <si>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</si>
  <si>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</si>
  <si>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</si>
  <si>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</si>
  <si>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</si>
  <si>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</si>
  <si>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</si>
  <si>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</si>
  <si>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</si>
  <si>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</si>
  <si>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>9148600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</si>
  <si>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</si>
  <si>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</si>
  <si>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</si>
  <si>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</si>
  <si>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</si>
  <si>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</si>
  <si>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</si>
  <si>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</si>
  <si>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</si>
  <si>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</si>
  <si>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</si>
  <si>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</si>
  <si>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</si>
  <si>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</si>
  <si>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</si>
  <si>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</si>
  <si>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</si>
  <si>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</si>
  <si>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</si>
  <si>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</si>
  <si>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</si>
  <si>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</si>
  <si>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</si>
  <si>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</si>
  <si>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перечисление остатков субсидий бюджетного учреждения 2014 года</t>
  </si>
  <si>
    <t>Расходы по исполнительным листам</t>
  </si>
  <si>
    <t>9510005110</t>
  </si>
  <si>
    <t>Мероприятия в области коммунального хозяйства</t>
  </si>
  <si>
    <t>9520005210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</si>
  <si>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</si>
  <si>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</si>
  <si>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</si>
  <si>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</si>
  <si>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</si>
  <si>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</si>
  <si>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</si>
  <si>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</si>
  <si>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</si>
  <si>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</si>
  <si>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</si>
  <si>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</si>
  <si>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</si>
  <si>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</si>
  <si>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</si>
  <si>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</si>
  <si>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</si>
  <si>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</si>
  <si>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</si>
  <si>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</si>
  <si>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</si>
  <si>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</si>
  <si>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</si>
  <si>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</si>
  <si>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</si>
  <si>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</si>
  <si>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</si>
  <si>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</si>
  <si>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</si>
  <si>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</si>
  <si>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</si>
  <si>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</si>
  <si>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</si>
  <si>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</si>
  <si>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</si>
  <si>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</si>
  <si>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</si>
  <si>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</si>
  <si>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</si>
  <si>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</si>
  <si>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</si>
  <si>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Патент</t>
  </si>
  <si>
    <t>9010051200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</si>
  <si>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</si>
  <si>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77008V0000</t>
  </si>
  <si>
    <t xml:space="preserve">Отчет
об исполнении бюджета Ртищевского муниципального района 
на 01.10.2016 года
</t>
  </si>
  <si>
    <t>Уточненные годовые плановые назначения, тыс. рублей</t>
  </si>
  <si>
    <t>Уточненные  плановые назначения 9 месяцев   2016 года,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</si>
  <si>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</si>
  <si>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</si>
  <si>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плану 9 месяцев 2016 года, %</t>
  </si>
  <si>
    <t>Получен кредит</t>
  </si>
  <si>
    <t>Погашен кредит</t>
  </si>
  <si>
    <t>Погашен бюджетный кредит</t>
  </si>
  <si>
    <t xml:space="preserve">Получен бюджетный кредит </t>
  </si>
  <si>
    <t xml:space="preserve">Изменение остатков        </t>
  </si>
  <si>
    <t>ИТОГО ДОХОДОВ</t>
  </si>
  <si>
    <t>Единый налог на вмененный доход</t>
  </si>
  <si>
    <t>Доходы от сдачи в аренду имущества</t>
  </si>
  <si>
    <t>Плата за негативное воздействие на окружающую среду</t>
  </si>
  <si>
    <t xml:space="preserve">Доходы местного бюджета от продажи имущества и земли </t>
  </si>
  <si>
    <t>Штрафы, санкции, возмещение ущерба, в том числе:</t>
  </si>
  <si>
    <t>Остаток на начало года</t>
  </si>
  <si>
    <t>Верно: начальник отдела делопроизводства</t>
  </si>
  <si>
    <t>администрации муниципального района</t>
  </si>
  <si>
    <t>Ю.А. Малюгина</t>
  </si>
  <si>
    <r>
      <rPr>
        <sz val="13"/>
        <rFont val="Times New Roman"/>
        <family val="1"/>
      </rPr>
      <t>Приложение № 1
к распоряжению администрации Ртищевского  муниципального района 
от  19 октября 2016 года   № 863-р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</si>
</sst>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43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1" fillId="33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left" vertical="top" wrapText="1"/>
    </xf>
    <xf numFmtId="177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7" fontId="1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2" fontId="3" fillId="3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horizontal="center" vertical="center"/>
    </xf>
    <xf numFmtId="0" fontId="3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177" fontId="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top" wrapText="1"/>
    </xf>
    <xf numFmtId="9" fontId="1" fillId="0" borderId="13" xfId="0" applyNumberFormat="1" applyFont="1" applyFill="1" applyBorder="1" applyAlignment="1">
      <alignment horizontal="left" vertical="top" wrapText="1"/>
    </xf>
    <xf numFmtId="9" fontId="4" fillId="0" borderId="13" xfId="0" applyNumberFormat="1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3" fillId="33" borderId="10" xfId="0" applyNumberFormat="1" applyFont="1" applyFill="1" applyBorder="1" applyAlignment="1">
      <alignment horizontal="left" vertical="center"/>
    </xf>
    <xf numFmtId="177" fontId="3" fillId="33" borderId="0" xfId="0" applyNumberFormat="1" applyFont="1" applyFill="1" applyAlignment="1">
      <alignment horizontal="left"/>
    </xf>
    <xf numFmtId="49" fontId="1" fillId="33" borderId="14" xfId="0" applyNumberFormat="1" applyFont="1" applyFill="1" applyBorder="1" applyAlignment="1">
      <alignment horizontal="left" vertical="top" wrapText="1"/>
    </xf>
    <xf numFmtId="9" fontId="1" fillId="33" borderId="10" xfId="0" applyNumberFormat="1" applyFont="1" applyFill="1" applyBorder="1" applyAlignment="1">
      <alignment horizontal="left" vertical="center" wrapText="1"/>
    </xf>
    <xf numFmtId="9" fontId="3" fillId="33" borderId="10" xfId="0" applyNumberFormat="1" applyFont="1" applyFill="1" applyBorder="1" applyAlignment="1">
      <alignment horizontal="left" vertical="center" wrapText="1"/>
    </xf>
    <xf numFmtId="187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187" fontId="3" fillId="33" borderId="10" xfId="52" applyNumberFormat="1" applyFont="1" applyFill="1" applyBorder="1" applyAlignment="1" applyProtection="1">
      <alignment horizontal="left" wrapText="1"/>
      <protection hidden="1"/>
    </xf>
    <xf numFmtId="49" fontId="2" fillId="33" borderId="10" xfId="52" applyNumberFormat="1" applyFont="1" applyFill="1" applyBorder="1" applyAlignment="1" applyProtection="1">
      <alignment horizontal="left" wrapText="1"/>
      <protection hidden="1"/>
    </xf>
    <xf numFmtId="187" fontId="2" fillId="33" borderId="10" xfId="52" applyNumberFormat="1" applyFont="1" applyFill="1" applyBorder="1" applyAlignment="1" applyProtection="1">
      <alignment horizontal="left" wrapText="1"/>
      <protection hidden="1"/>
    </xf>
    <xf numFmtId="177" fontId="3" fillId="0" borderId="0" xfId="0" applyNumberFormat="1" applyFont="1" applyFill="1" applyBorder="1" applyAlignment="1">
      <alignment horizontal="left"/>
    </xf>
    <xf numFmtId="177" fontId="3" fillId="33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4" fillId="33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1"/>
  <sheetViews>
    <sheetView tabSelected="1" view="pageBreakPreview" zoomScale="75" zoomScaleNormal="90" zoomScaleSheetLayoutView="75" workbookViewId="0" topLeftCell="B149">
      <selection activeCell="A2" sqref="A2:H2"/>
    </sheetView>
  </sheetViews>
  <sheetFormatPr defaultColWidth="9.140625" defaultRowHeight="12.75"/>
  <cols>
    <col min="1" max="1" width="6.57421875" style="25" hidden="1" customWidth="1"/>
    <col min="2" max="2" width="61.00390625" style="25" customWidth="1"/>
    <col min="3" max="3" width="14.140625" style="26" hidden="1" customWidth="1"/>
    <col min="4" max="4" width="17.7109375" style="25" customWidth="1"/>
    <col min="5" max="5" width="20.28125" style="25" customWidth="1"/>
    <col min="6" max="6" width="18.7109375" style="25" customWidth="1"/>
    <col min="7" max="7" width="20.57421875" style="28" customWidth="1"/>
    <col min="8" max="8" width="17.57421875" style="28" customWidth="1"/>
    <col min="9" max="9" width="0.13671875" style="45" customWidth="1"/>
    <col min="10" max="10" width="14.57421875" style="45" hidden="1" customWidth="1"/>
    <col min="11" max="11" width="7.140625" style="45" hidden="1" customWidth="1"/>
    <col min="12" max="12" width="17.57421875" style="45" hidden="1" customWidth="1"/>
    <col min="13" max="14" width="9.140625" style="45" hidden="1" customWidth="1"/>
    <col min="15" max="16384" width="9.140625" style="45" customWidth="1"/>
  </cols>
  <sheetData>
    <row r="1" spans="5:8" ht="77.25" customHeight="1">
      <c r="E1" s="72" t="s">
        <v>237</v>
      </c>
      <c r="F1" s="73"/>
      <c r="G1" s="73"/>
      <c r="H1" s="73"/>
    </row>
    <row r="2" spans="1:9" ht="79.5" customHeight="1">
      <c r="A2" s="80" t="s">
        <v>216</v>
      </c>
      <c r="B2" s="80"/>
      <c r="C2" s="80"/>
      <c r="D2" s="80"/>
      <c r="E2" s="80"/>
      <c r="F2" s="80"/>
      <c r="G2" s="80"/>
      <c r="H2" s="80"/>
      <c r="I2" s="48"/>
    </row>
    <row r="3" spans="1:9" ht="95.25" customHeight="1">
      <c r="A3" s="84"/>
      <c r="B3" s="74" t="s">
        <v>0</v>
      </c>
      <c r="C3" s="75" t="s">
        <v>98</v>
      </c>
      <c r="D3" s="71" t="s">
        <v>217</v>
      </c>
      <c r="E3" s="71" t="s">
        <v>218</v>
      </c>
      <c r="F3" s="71" t="s">
        <v>219</v>
      </c>
      <c r="G3" s="71" t="s">
        <v>220</v>
      </c>
      <c r="H3" s="71" t="s">
        <v>221</v>
      </c>
      <c r="I3" s="34"/>
    </row>
    <row r="4" spans="1:9" ht="8.25" customHeight="1">
      <c r="A4" s="84"/>
      <c r="B4" s="74"/>
      <c r="C4" s="76"/>
      <c r="D4" s="71"/>
      <c r="E4" s="71"/>
      <c r="F4" s="71"/>
      <c r="G4" s="71"/>
      <c r="H4" s="71"/>
      <c r="I4" s="34"/>
    </row>
    <row r="5" spans="1:9" ht="21" customHeight="1">
      <c r="A5" s="49"/>
      <c r="B5" s="1">
        <v>1</v>
      </c>
      <c r="C5" s="61"/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4"/>
    </row>
    <row r="6" spans="1:9" ht="15" customHeight="1">
      <c r="A6" s="49"/>
      <c r="B6" s="6" t="s">
        <v>56</v>
      </c>
      <c r="C6" s="32"/>
      <c r="D6" s="7">
        <f>D7+D8+D9+D10+D11+D12+D13+D14+D15+D16+D17+D18+D19+D20+D21+D22+D23+D25</f>
        <v>161887.49999999997</v>
      </c>
      <c r="E6" s="7">
        <f>E7+E8+E9+E10+E11+E12+E13+E14+E15+E16+E17+E18+E19+E20+E21+E22+E23+E25</f>
        <v>118276</v>
      </c>
      <c r="F6" s="7">
        <f>F7+F8+F9+F10+F11+F12+F13+F14+F15+F16+F17+F18+F19+F20+F21+F22+F23+F25</f>
        <v>126364.90000000001</v>
      </c>
      <c r="G6" s="62">
        <f>F6/D6</f>
        <v>0.7805723110184544</v>
      </c>
      <c r="H6" s="62">
        <f>F6/E6</f>
        <v>1.0683900368629309</v>
      </c>
      <c r="I6" s="35"/>
    </row>
    <row r="7" spans="1:9" ht="15">
      <c r="A7" s="49"/>
      <c r="B7" s="6" t="s">
        <v>1</v>
      </c>
      <c r="C7" s="32"/>
      <c r="D7" s="8">
        <v>105860</v>
      </c>
      <c r="E7" s="8">
        <v>74800</v>
      </c>
      <c r="F7" s="8">
        <v>76399</v>
      </c>
      <c r="G7" s="63">
        <f aca="true" t="shared" si="0" ref="G7:G38">F7/D7</f>
        <v>0.7216984696769317</v>
      </c>
      <c r="H7" s="63">
        <f aca="true" t="shared" si="1" ref="H7:H38">F7/E7</f>
        <v>1.0213770053475937</v>
      </c>
      <c r="I7" s="35"/>
    </row>
    <row r="8" spans="1:9" ht="15">
      <c r="A8" s="49"/>
      <c r="B8" s="6" t="s">
        <v>228</v>
      </c>
      <c r="C8" s="32"/>
      <c r="D8" s="8">
        <v>19000</v>
      </c>
      <c r="E8" s="8">
        <v>14000</v>
      </c>
      <c r="F8" s="8">
        <v>14381.6</v>
      </c>
      <c r="G8" s="63">
        <f t="shared" si="0"/>
        <v>0.7569263157894737</v>
      </c>
      <c r="H8" s="63">
        <f t="shared" si="1"/>
        <v>1.0272571428571429</v>
      </c>
      <c r="I8" s="35"/>
    </row>
    <row r="9" spans="1:9" ht="15">
      <c r="A9" s="49"/>
      <c r="B9" s="6" t="s">
        <v>2</v>
      </c>
      <c r="C9" s="32"/>
      <c r="D9" s="8">
        <v>12100</v>
      </c>
      <c r="E9" s="8">
        <v>11000</v>
      </c>
      <c r="F9" s="8">
        <v>11973.5</v>
      </c>
      <c r="G9" s="63">
        <f t="shared" si="0"/>
        <v>0.9895454545454545</v>
      </c>
      <c r="H9" s="63">
        <f t="shared" si="1"/>
        <v>1.0885</v>
      </c>
      <c r="I9" s="35"/>
    </row>
    <row r="10" spans="1:9" ht="15" hidden="1">
      <c r="A10" s="49"/>
      <c r="B10" s="6" t="s">
        <v>3</v>
      </c>
      <c r="C10" s="32"/>
      <c r="D10" s="8">
        <v>0</v>
      </c>
      <c r="E10" s="8">
        <v>0</v>
      </c>
      <c r="F10" s="8">
        <v>0</v>
      </c>
      <c r="G10" s="63">
        <v>0</v>
      </c>
      <c r="H10" s="63">
        <v>0</v>
      </c>
      <c r="I10" s="35"/>
    </row>
    <row r="11" spans="1:9" ht="15">
      <c r="A11" s="49"/>
      <c r="B11" s="6" t="s">
        <v>144</v>
      </c>
      <c r="C11" s="32"/>
      <c r="D11" s="8">
        <v>13131.3</v>
      </c>
      <c r="E11" s="8">
        <v>9840</v>
      </c>
      <c r="F11" s="8">
        <v>12445.8</v>
      </c>
      <c r="G11" s="63">
        <f t="shared" si="0"/>
        <v>0.9477964862580247</v>
      </c>
      <c r="H11" s="63">
        <f t="shared" si="1"/>
        <v>1.2648170731707316</v>
      </c>
      <c r="I11" s="35"/>
    </row>
    <row r="12" spans="1:9" ht="15" hidden="1">
      <c r="A12" s="49"/>
      <c r="B12" s="6" t="s">
        <v>4</v>
      </c>
      <c r="C12" s="32"/>
      <c r="D12" s="8">
        <v>0</v>
      </c>
      <c r="E12" s="8">
        <v>0</v>
      </c>
      <c r="F12" s="8">
        <v>0</v>
      </c>
      <c r="G12" s="63">
        <v>0</v>
      </c>
      <c r="H12" s="63">
        <v>0</v>
      </c>
      <c r="I12" s="35"/>
    </row>
    <row r="13" spans="1:9" ht="15">
      <c r="A13" s="49"/>
      <c r="B13" s="6" t="s">
        <v>66</v>
      </c>
      <c r="C13" s="32"/>
      <c r="D13" s="8">
        <v>3420</v>
      </c>
      <c r="E13" s="8">
        <v>2300</v>
      </c>
      <c r="F13" s="8">
        <v>2656.4</v>
      </c>
      <c r="G13" s="63">
        <f t="shared" si="0"/>
        <v>0.7767251461988305</v>
      </c>
      <c r="H13" s="63">
        <f t="shared" si="1"/>
        <v>1.1549565217391304</v>
      </c>
      <c r="I13" s="35"/>
    </row>
    <row r="14" spans="1:9" ht="15">
      <c r="A14" s="49"/>
      <c r="B14" s="6" t="s">
        <v>212</v>
      </c>
      <c r="C14" s="32"/>
      <c r="D14" s="8">
        <v>0</v>
      </c>
      <c r="E14" s="8">
        <v>0</v>
      </c>
      <c r="F14" s="8">
        <v>17</v>
      </c>
      <c r="G14" s="63">
        <v>0</v>
      </c>
      <c r="H14" s="63">
        <v>0</v>
      </c>
      <c r="I14" s="35"/>
    </row>
    <row r="15" spans="1:9" ht="15">
      <c r="A15" s="49"/>
      <c r="B15" s="6" t="s">
        <v>5</v>
      </c>
      <c r="C15" s="32"/>
      <c r="D15" s="8">
        <v>4000</v>
      </c>
      <c r="E15" s="8">
        <v>2950</v>
      </c>
      <c r="F15" s="8">
        <v>3750.8</v>
      </c>
      <c r="G15" s="63">
        <f t="shared" si="0"/>
        <v>0.9377000000000001</v>
      </c>
      <c r="H15" s="63">
        <f t="shared" si="1"/>
        <v>1.2714576271186442</v>
      </c>
      <c r="I15" s="35"/>
    </row>
    <row r="16" spans="1:9" ht="15">
      <c r="A16" s="49"/>
      <c r="B16" s="6" t="s">
        <v>229</v>
      </c>
      <c r="C16" s="32"/>
      <c r="D16" s="8">
        <v>740</v>
      </c>
      <c r="E16" s="8">
        <v>640</v>
      </c>
      <c r="F16" s="8">
        <v>600.1</v>
      </c>
      <c r="G16" s="63">
        <f t="shared" si="0"/>
        <v>0.8109459459459459</v>
      </c>
      <c r="H16" s="63">
        <f t="shared" si="1"/>
        <v>0.9376562500000001</v>
      </c>
      <c r="I16" s="35"/>
    </row>
    <row r="17" spans="1:9" ht="15">
      <c r="A17" s="49"/>
      <c r="B17" s="6" t="s">
        <v>6</v>
      </c>
      <c r="C17" s="32"/>
      <c r="D17" s="8">
        <v>0</v>
      </c>
      <c r="E17" s="8">
        <v>0</v>
      </c>
      <c r="F17" s="8">
        <v>37.8</v>
      </c>
      <c r="G17" s="63">
        <v>0</v>
      </c>
      <c r="H17" s="63">
        <v>0</v>
      </c>
      <c r="I17" s="35"/>
    </row>
    <row r="18" spans="1:9" ht="15" hidden="1">
      <c r="A18" s="49"/>
      <c r="B18" s="6" t="s">
        <v>7</v>
      </c>
      <c r="C18" s="32"/>
      <c r="D18" s="8">
        <v>0</v>
      </c>
      <c r="E18" s="8">
        <v>0</v>
      </c>
      <c r="F18" s="8">
        <v>0</v>
      </c>
      <c r="G18" s="63">
        <v>0</v>
      </c>
      <c r="H18" s="63">
        <v>0</v>
      </c>
      <c r="I18" s="35"/>
    </row>
    <row r="19" spans="1:9" ht="15">
      <c r="A19" s="49"/>
      <c r="B19" s="6" t="s">
        <v>230</v>
      </c>
      <c r="C19" s="32"/>
      <c r="D19" s="8">
        <v>436.6</v>
      </c>
      <c r="E19" s="8">
        <v>300</v>
      </c>
      <c r="F19" s="8">
        <v>706.9</v>
      </c>
      <c r="G19" s="63">
        <f t="shared" si="0"/>
        <v>1.619102153000458</v>
      </c>
      <c r="H19" s="63">
        <f t="shared" si="1"/>
        <v>2.356333333333333</v>
      </c>
      <c r="I19" s="35"/>
    </row>
    <row r="20" spans="1:9" ht="15" hidden="1">
      <c r="A20" s="49"/>
      <c r="B20" s="6"/>
      <c r="C20" s="32"/>
      <c r="D20" s="8">
        <v>0</v>
      </c>
      <c r="E20" s="8">
        <v>0</v>
      </c>
      <c r="F20" s="8"/>
      <c r="G20" s="63" t="e">
        <f t="shared" si="0"/>
        <v>#DIV/0!</v>
      </c>
      <c r="H20" s="63" t="e">
        <f t="shared" si="1"/>
        <v>#DIV/0!</v>
      </c>
      <c r="I20" s="35"/>
    </row>
    <row r="21" spans="1:9" ht="15">
      <c r="A21" s="49"/>
      <c r="B21" s="6" t="s">
        <v>8</v>
      </c>
      <c r="C21" s="32"/>
      <c r="D21" s="8">
        <v>115</v>
      </c>
      <c r="E21" s="8">
        <v>115</v>
      </c>
      <c r="F21" s="8">
        <v>120.8</v>
      </c>
      <c r="G21" s="63">
        <f t="shared" si="0"/>
        <v>1.0504347826086957</v>
      </c>
      <c r="H21" s="63">
        <f t="shared" si="1"/>
        <v>1.0504347826086957</v>
      </c>
      <c r="I21" s="35"/>
    </row>
    <row r="22" spans="1:9" ht="15">
      <c r="A22" s="49"/>
      <c r="B22" s="6" t="s">
        <v>231</v>
      </c>
      <c r="C22" s="32"/>
      <c r="D22" s="8">
        <v>1181.3</v>
      </c>
      <c r="E22" s="8">
        <v>995</v>
      </c>
      <c r="F22" s="8">
        <v>1121.1</v>
      </c>
      <c r="G22" s="63">
        <f t="shared" si="0"/>
        <v>0.9490391941081858</v>
      </c>
      <c r="H22" s="63">
        <f t="shared" si="1"/>
        <v>1.1267336683417084</v>
      </c>
      <c r="I22" s="35"/>
    </row>
    <row r="23" spans="1:9" ht="15">
      <c r="A23" s="49"/>
      <c r="B23" s="6" t="s">
        <v>232</v>
      </c>
      <c r="C23" s="32"/>
      <c r="D23" s="8">
        <v>1903.3</v>
      </c>
      <c r="E23" s="8">
        <v>1336</v>
      </c>
      <c r="F23" s="8">
        <v>2173.7</v>
      </c>
      <c r="G23" s="63">
        <f t="shared" si="0"/>
        <v>1.1420690379866547</v>
      </c>
      <c r="H23" s="63">
        <f t="shared" si="1"/>
        <v>1.6270209580838322</v>
      </c>
      <c r="I23" s="35"/>
    </row>
    <row r="24" spans="1:9" ht="15">
      <c r="A24" s="49"/>
      <c r="B24" s="6" t="s">
        <v>9</v>
      </c>
      <c r="C24" s="32"/>
      <c r="D24" s="8">
        <v>910</v>
      </c>
      <c r="E24" s="8">
        <v>625</v>
      </c>
      <c r="F24" s="8">
        <v>960.6</v>
      </c>
      <c r="G24" s="63">
        <f t="shared" si="0"/>
        <v>1.0556043956043957</v>
      </c>
      <c r="H24" s="63">
        <f t="shared" si="1"/>
        <v>1.53696</v>
      </c>
      <c r="I24" s="35"/>
    </row>
    <row r="25" spans="1:9" ht="15">
      <c r="A25" s="49"/>
      <c r="B25" s="6" t="s">
        <v>10</v>
      </c>
      <c r="C25" s="32"/>
      <c r="D25" s="8">
        <v>0</v>
      </c>
      <c r="E25" s="8">
        <v>0</v>
      </c>
      <c r="F25" s="8">
        <v>-19.6</v>
      </c>
      <c r="G25" s="63">
        <v>0</v>
      </c>
      <c r="H25" s="63">
        <v>0</v>
      </c>
      <c r="I25" s="35"/>
    </row>
    <row r="26" spans="1:9" ht="15">
      <c r="A26" s="49"/>
      <c r="B26" s="1" t="s">
        <v>55</v>
      </c>
      <c r="C26" s="2"/>
      <c r="D26" s="8">
        <f>D27+D28+D29+D30+D31+D34+D36+D32+D33+D35</f>
        <v>464448.70000000007</v>
      </c>
      <c r="E26" s="8">
        <f>E27+E28+E29+E30+E31+E34+E36+E32+E33+E35</f>
        <v>360064.60000000003</v>
      </c>
      <c r="F26" s="8">
        <f>F27+F28+F29+F30+F31+F34+F36+F32+F33+F35</f>
        <v>316478.19999999995</v>
      </c>
      <c r="G26" s="63">
        <f t="shared" si="0"/>
        <v>0.6814061488383968</v>
      </c>
      <c r="H26" s="63">
        <f t="shared" si="1"/>
        <v>0.8789483887058043</v>
      </c>
      <c r="I26" s="35"/>
    </row>
    <row r="27" spans="1:9" ht="15">
      <c r="A27" s="49"/>
      <c r="B27" s="6" t="s">
        <v>11</v>
      </c>
      <c r="C27" s="32"/>
      <c r="D27" s="8">
        <v>81675.6</v>
      </c>
      <c r="E27" s="8">
        <v>60087.9</v>
      </c>
      <c r="F27" s="8">
        <v>64427</v>
      </c>
      <c r="G27" s="63">
        <f t="shared" si="0"/>
        <v>0.7888157540318038</v>
      </c>
      <c r="H27" s="63">
        <f t="shared" si="1"/>
        <v>1.0722125419593629</v>
      </c>
      <c r="I27" s="35"/>
    </row>
    <row r="28" spans="1:9" ht="15">
      <c r="A28" s="49"/>
      <c r="B28" s="6" t="s">
        <v>12</v>
      </c>
      <c r="C28" s="32"/>
      <c r="D28" s="8">
        <v>357963.2</v>
      </c>
      <c r="E28" s="8">
        <v>275841.5</v>
      </c>
      <c r="F28" s="8">
        <v>243420.9</v>
      </c>
      <c r="G28" s="63">
        <f t="shared" si="0"/>
        <v>0.680016549187179</v>
      </c>
      <c r="H28" s="63">
        <f t="shared" si="1"/>
        <v>0.8824665614129853</v>
      </c>
      <c r="I28" s="35"/>
    </row>
    <row r="29" spans="1:9" ht="15">
      <c r="A29" s="49"/>
      <c r="B29" s="6" t="s">
        <v>13</v>
      </c>
      <c r="C29" s="32"/>
      <c r="D29" s="8">
        <v>16350.3</v>
      </c>
      <c r="E29" s="8">
        <v>16350.3</v>
      </c>
      <c r="F29" s="8">
        <v>1418.3</v>
      </c>
      <c r="G29" s="63">
        <f t="shared" si="0"/>
        <v>0.08674458572625579</v>
      </c>
      <c r="H29" s="63">
        <f t="shared" si="1"/>
        <v>0.08674458572625579</v>
      </c>
      <c r="I29" s="35"/>
    </row>
    <row r="30" spans="1:9" ht="29.25" customHeight="1" hidden="1">
      <c r="A30" s="49"/>
      <c r="B30" s="6" t="s">
        <v>123</v>
      </c>
      <c r="C30" s="32"/>
      <c r="D30" s="8">
        <v>0</v>
      </c>
      <c r="E30" s="8">
        <v>0</v>
      </c>
      <c r="F30" s="8">
        <v>0</v>
      </c>
      <c r="G30" s="63" t="e">
        <f t="shared" si="0"/>
        <v>#DIV/0!</v>
      </c>
      <c r="H30" s="63" t="e">
        <f t="shared" si="1"/>
        <v>#DIV/0!</v>
      </c>
      <c r="I30" s="35"/>
    </row>
    <row r="31" spans="1:9" ht="42" customHeight="1">
      <c r="A31" s="49"/>
      <c r="B31" s="6" t="s">
        <v>90</v>
      </c>
      <c r="C31" s="2"/>
      <c r="D31" s="8">
        <v>8490.9</v>
      </c>
      <c r="E31" s="8">
        <v>7816.2</v>
      </c>
      <c r="F31" s="8">
        <v>7255</v>
      </c>
      <c r="G31" s="63">
        <f t="shared" si="0"/>
        <v>0.8544441696404387</v>
      </c>
      <c r="H31" s="63">
        <f t="shared" si="1"/>
        <v>0.928200404288529</v>
      </c>
      <c r="I31" s="35"/>
    </row>
    <row r="32" spans="1:9" ht="36.75" customHeight="1">
      <c r="A32" s="49"/>
      <c r="B32" s="6" t="s">
        <v>123</v>
      </c>
      <c r="C32" s="2"/>
      <c r="D32" s="8">
        <v>19.2</v>
      </c>
      <c r="E32" s="8">
        <v>19.2</v>
      </c>
      <c r="F32" s="8">
        <v>16.8</v>
      </c>
      <c r="G32" s="63">
        <f t="shared" si="0"/>
        <v>0.8750000000000001</v>
      </c>
      <c r="H32" s="63">
        <f t="shared" si="1"/>
        <v>0.8750000000000001</v>
      </c>
      <c r="I32" s="35"/>
    </row>
    <row r="33" spans="1:9" ht="84" customHeight="1">
      <c r="A33" s="49"/>
      <c r="B33" s="6" t="s">
        <v>199</v>
      </c>
      <c r="C33" s="2"/>
      <c r="D33" s="8">
        <v>74.4</v>
      </c>
      <c r="E33" s="8">
        <v>74.4</v>
      </c>
      <c r="F33" s="8">
        <v>65.1</v>
      </c>
      <c r="G33" s="63">
        <f t="shared" si="0"/>
        <v>0.8749999999999999</v>
      </c>
      <c r="H33" s="63">
        <f t="shared" si="1"/>
        <v>0.8749999999999999</v>
      </c>
      <c r="I33" s="35"/>
    </row>
    <row r="34" spans="1:9" ht="17.25" customHeight="1" hidden="1">
      <c r="A34" s="49"/>
      <c r="B34" s="6" t="s">
        <v>166</v>
      </c>
      <c r="C34" s="32"/>
      <c r="D34" s="8">
        <v>0</v>
      </c>
      <c r="E34" s="8">
        <v>0</v>
      </c>
      <c r="F34" s="8">
        <v>0</v>
      </c>
      <c r="G34" s="63" t="e">
        <f t="shared" si="0"/>
        <v>#DIV/0!</v>
      </c>
      <c r="H34" s="63" t="e">
        <f t="shared" si="1"/>
        <v>#DIV/0!</v>
      </c>
      <c r="I34" s="35"/>
    </row>
    <row r="35" spans="1:9" ht="100.5" customHeight="1">
      <c r="A35" s="49"/>
      <c r="B35" s="3" t="s">
        <v>206</v>
      </c>
      <c r="C35" s="4"/>
      <c r="D35" s="8">
        <v>50</v>
      </c>
      <c r="E35" s="8">
        <v>50</v>
      </c>
      <c r="F35" s="8">
        <v>50</v>
      </c>
      <c r="G35" s="63">
        <f t="shared" si="0"/>
        <v>1</v>
      </c>
      <c r="H35" s="63">
        <f t="shared" si="1"/>
        <v>1</v>
      </c>
      <c r="I35" s="35"/>
    </row>
    <row r="36" spans="1:9" ht="37.5" customHeight="1" thickBot="1">
      <c r="A36" s="49"/>
      <c r="B36" s="31" t="s">
        <v>95</v>
      </c>
      <c r="C36" s="5"/>
      <c r="D36" s="8">
        <v>-174.9</v>
      </c>
      <c r="E36" s="8">
        <v>-174.9</v>
      </c>
      <c r="F36" s="8">
        <v>-174.9</v>
      </c>
      <c r="G36" s="63">
        <f t="shared" si="0"/>
        <v>1</v>
      </c>
      <c r="H36" s="63">
        <f t="shared" si="1"/>
        <v>1</v>
      </c>
      <c r="I36" s="35"/>
    </row>
    <row r="37" spans="1:9" s="51" customFormat="1" ht="15">
      <c r="A37" s="50"/>
      <c r="B37" s="1" t="s">
        <v>227</v>
      </c>
      <c r="C37" s="2"/>
      <c r="D37" s="7">
        <f>D6+D26</f>
        <v>626336.2000000001</v>
      </c>
      <c r="E37" s="7">
        <f>E6+E26</f>
        <v>478340.60000000003</v>
      </c>
      <c r="F37" s="7">
        <f>F6+F26</f>
        <v>442843.1</v>
      </c>
      <c r="G37" s="62">
        <f t="shared" si="0"/>
        <v>0.7070373706645088</v>
      </c>
      <c r="H37" s="62">
        <f t="shared" si="1"/>
        <v>0.9257903259727481</v>
      </c>
      <c r="I37" s="37"/>
    </row>
    <row r="38" spans="1:9" s="51" customFormat="1" ht="15" hidden="1">
      <c r="A38" s="50"/>
      <c r="B38" s="1" t="s">
        <v>67</v>
      </c>
      <c r="C38" s="2"/>
      <c r="D38" s="7">
        <f>D6</f>
        <v>161887.49999999997</v>
      </c>
      <c r="E38" s="7">
        <f>E6</f>
        <v>118276</v>
      </c>
      <c r="F38" s="7">
        <f>F6</f>
        <v>126364.90000000001</v>
      </c>
      <c r="G38" s="62">
        <f t="shared" si="0"/>
        <v>0.7805723110184544</v>
      </c>
      <c r="H38" s="62">
        <f t="shared" si="1"/>
        <v>1.0683900368629309</v>
      </c>
      <c r="I38" s="37"/>
    </row>
    <row r="39" spans="1:9" s="51" customFormat="1" ht="15">
      <c r="A39" s="81"/>
      <c r="B39" s="82"/>
      <c r="C39" s="82"/>
      <c r="D39" s="82"/>
      <c r="E39" s="82"/>
      <c r="F39" s="82"/>
      <c r="G39" s="82"/>
      <c r="H39" s="83"/>
      <c r="I39" s="52"/>
    </row>
    <row r="40" spans="1:9" s="51" customFormat="1" ht="81" customHeight="1">
      <c r="A40" s="74" t="s">
        <v>97</v>
      </c>
      <c r="B40" s="74" t="s">
        <v>14</v>
      </c>
      <c r="C40" s="75" t="s">
        <v>98</v>
      </c>
      <c r="D40" s="71" t="s">
        <v>217</v>
      </c>
      <c r="E40" s="71" t="s">
        <v>218</v>
      </c>
      <c r="F40" s="71" t="s">
        <v>219</v>
      </c>
      <c r="G40" s="71" t="s">
        <v>220</v>
      </c>
      <c r="H40" s="71" t="s">
        <v>221</v>
      </c>
      <c r="I40" s="47"/>
    </row>
    <row r="41" spans="1:9" s="51" customFormat="1" ht="20.25" customHeight="1">
      <c r="A41" s="74"/>
      <c r="B41" s="74"/>
      <c r="C41" s="76"/>
      <c r="D41" s="71"/>
      <c r="E41" s="71"/>
      <c r="F41" s="71"/>
      <c r="G41" s="71"/>
      <c r="H41" s="71"/>
      <c r="I41" s="47"/>
    </row>
    <row r="42" spans="1:9" ht="20.25" customHeight="1">
      <c r="A42" s="6"/>
      <c r="B42" s="1">
        <v>1</v>
      </c>
      <c r="C42" s="61"/>
      <c r="D42" s="33">
        <v>2</v>
      </c>
      <c r="E42" s="33">
        <v>3</v>
      </c>
      <c r="F42" s="33">
        <v>4</v>
      </c>
      <c r="G42" s="33">
        <v>5</v>
      </c>
      <c r="H42" s="33">
        <v>6</v>
      </c>
      <c r="I42" s="34"/>
    </row>
    <row r="43" spans="1:9" ht="19.5" customHeight="1">
      <c r="A43" s="2" t="s">
        <v>44</v>
      </c>
      <c r="B43" s="1" t="s">
        <v>15</v>
      </c>
      <c r="C43" s="2"/>
      <c r="D43" s="7">
        <f>D44+D45+D50+D51+D48+D49+D47</f>
        <v>47409.3</v>
      </c>
      <c r="E43" s="7">
        <f>E44+E45+E50+E51+E48+E49+E47</f>
        <v>42156.6</v>
      </c>
      <c r="F43" s="7">
        <f>F44+F45+F50+F51+F48+F49+F47</f>
        <v>37642.4</v>
      </c>
      <c r="G43" s="63">
        <f aca="true" t="shared" si="2" ref="G43:G115">F43/D43</f>
        <v>0.7939876775231863</v>
      </c>
      <c r="H43" s="63">
        <f>F43/E43</f>
        <v>0.8929183093513234</v>
      </c>
      <c r="I43" s="36"/>
    </row>
    <row r="44" spans="1:9" ht="57" customHeight="1">
      <c r="A44" s="32" t="s">
        <v>45</v>
      </c>
      <c r="B44" s="6" t="s">
        <v>99</v>
      </c>
      <c r="C44" s="32" t="s">
        <v>124</v>
      </c>
      <c r="D44" s="8">
        <v>1017</v>
      </c>
      <c r="E44" s="8">
        <v>930.3</v>
      </c>
      <c r="F44" s="8">
        <v>930.3</v>
      </c>
      <c r="G44" s="63">
        <f t="shared" si="2"/>
        <v>0.9147492625368732</v>
      </c>
      <c r="H44" s="63">
        <f aca="true" t="shared" si="3" ref="H44:H107">F44/E44</f>
        <v>1</v>
      </c>
      <c r="I44" s="37"/>
    </row>
    <row r="45" spans="1:14" ht="55.5" customHeight="1">
      <c r="A45" s="32" t="s">
        <v>46</v>
      </c>
      <c r="B45" s="6" t="s">
        <v>100</v>
      </c>
      <c r="C45" s="32" t="s">
        <v>46</v>
      </c>
      <c r="D45" s="8">
        <f>D46</f>
        <v>23514.9</v>
      </c>
      <c r="E45" s="8">
        <f>E46</f>
        <v>20886.1</v>
      </c>
      <c r="F45" s="8">
        <f>F46</f>
        <v>18576.7</v>
      </c>
      <c r="G45" s="63">
        <f t="shared" si="2"/>
        <v>0.7899969806378083</v>
      </c>
      <c r="H45" s="63">
        <f t="shared" si="3"/>
        <v>0.8894288545970767</v>
      </c>
      <c r="I45" s="38"/>
      <c r="J45" s="78"/>
      <c r="K45" s="78"/>
      <c r="L45" s="77"/>
      <c r="M45" s="77"/>
      <c r="N45" s="77"/>
    </row>
    <row r="46" spans="1:14" s="56" customFormat="1" ht="23.25" customHeight="1">
      <c r="A46" s="9"/>
      <c r="B46" s="10" t="s">
        <v>16</v>
      </c>
      <c r="C46" s="9" t="s">
        <v>46</v>
      </c>
      <c r="D46" s="11">
        <v>23514.9</v>
      </c>
      <c r="E46" s="11">
        <v>20886.1</v>
      </c>
      <c r="F46" s="11">
        <v>18576.7</v>
      </c>
      <c r="G46" s="63">
        <f t="shared" si="2"/>
        <v>0.7899969806378083</v>
      </c>
      <c r="H46" s="63">
        <f t="shared" si="3"/>
        <v>0.8894288545970767</v>
      </c>
      <c r="I46" s="39"/>
      <c r="J46" s="79"/>
      <c r="K46" s="79"/>
      <c r="L46" s="77"/>
      <c r="M46" s="77"/>
      <c r="N46" s="77"/>
    </row>
    <row r="47" spans="1:14" s="56" customFormat="1" ht="68.25" customHeight="1">
      <c r="A47" s="9" t="s">
        <v>153</v>
      </c>
      <c r="B47" s="6" t="s">
        <v>154</v>
      </c>
      <c r="C47" s="9" t="s">
        <v>213</v>
      </c>
      <c r="D47" s="11">
        <v>44.9</v>
      </c>
      <c r="E47" s="11">
        <v>44.9</v>
      </c>
      <c r="F47" s="11">
        <v>26.2</v>
      </c>
      <c r="G47" s="63">
        <f t="shared" si="2"/>
        <v>0.5835189309576837</v>
      </c>
      <c r="H47" s="63">
        <f t="shared" si="3"/>
        <v>0.5835189309576837</v>
      </c>
      <c r="I47" s="40"/>
      <c r="J47" s="55"/>
      <c r="K47" s="55"/>
      <c r="L47" s="54"/>
      <c r="M47" s="54"/>
      <c r="N47" s="54"/>
    </row>
    <row r="48" spans="1:14" ht="60.75" customHeight="1">
      <c r="A48" s="32" t="s">
        <v>47</v>
      </c>
      <c r="B48" s="6" t="s">
        <v>101</v>
      </c>
      <c r="C48" s="32" t="s">
        <v>47</v>
      </c>
      <c r="D48" s="8">
        <v>7054.9</v>
      </c>
      <c r="E48" s="8">
        <v>5756.7</v>
      </c>
      <c r="F48" s="8">
        <v>5508.8</v>
      </c>
      <c r="G48" s="63">
        <f t="shared" si="2"/>
        <v>0.7808473543211102</v>
      </c>
      <c r="H48" s="63">
        <f t="shared" si="3"/>
        <v>0.9569371341219797</v>
      </c>
      <c r="I48" s="37"/>
      <c r="J48" s="53"/>
      <c r="K48" s="53"/>
      <c r="L48" s="54"/>
      <c r="M48" s="54"/>
      <c r="N48" s="54"/>
    </row>
    <row r="49" spans="1:14" ht="30" customHeight="1" hidden="1">
      <c r="A49" s="32" t="s">
        <v>120</v>
      </c>
      <c r="B49" s="6" t="s">
        <v>121</v>
      </c>
      <c r="C49" s="32" t="s">
        <v>120</v>
      </c>
      <c r="D49" s="8">
        <v>0</v>
      </c>
      <c r="E49" s="8">
        <v>0</v>
      </c>
      <c r="F49" s="8">
        <v>0</v>
      </c>
      <c r="G49" s="63" t="e">
        <f t="shared" si="2"/>
        <v>#DIV/0!</v>
      </c>
      <c r="H49" s="63" t="e">
        <f t="shared" si="3"/>
        <v>#DIV/0!</v>
      </c>
      <c r="I49" s="37"/>
      <c r="J49" s="53"/>
      <c r="K49" s="53"/>
      <c r="L49" s="54"/>
      <c r="M49" s="54"/>
      <c r="N49" s="54"/>
    </row>
    <row r="50" spans="1:9" ht="17.25" customHeight="1">
      <c r="A50" s="32" t="s">
        <v>48</v>
      </c>
      <c r="B50" s="6" t="s">
        <v>102</v>
      </c>
      <c r="C50" s="32" t="s">
        <v>48</v>
      </c>
      <c r="D50" s="8">
        <v>400</v>
      </c>
      <c r="E50" s="8">
        <v>300</v>
      </c>
      <c r="F50" s="8">
        <v>0</v>
      </c>
      <c r="G50" s="63">
        <f t="shared" si="2"/>
        <v>0</v>
      </c>
      <c r="H50" s="63">
        <f t="shared" si="3"/>
        <v>0</v>
      </c>
      <c r="I50" s="37"/>
    </row>
    <row r="51" spans="1:9" ht="18" customHeight="1">
      <c r="A51" s="12" t="s">
        <v>73</v>
      </c>
      <c r="B51" s="13" t="s">
        <v>17</v>
      </c>
      <c r="C51" s="12"/>
      <c r="D51" s="8">
        <f>D52+D53+D54+D55+D56+D58+D59</f>
        <v>15377.600000000002</v>
      </c>
      <c r="E51" s="8">
        <f>E52+E53+E54+E55+E56+E58+E59</f>
        <v>14238.6</v>
      </c>
      <c r="F51" s="8">
        <f>F52+F53+F54+F55+F56+F58+F59</f>
        <v>12600.4</v>
      </c>
      <c r="G51" s="63">
        <f t="shared" si="2"/>
        <v>0.8193996462386847</v>
      </c>
      <c r="H51" s="63">
        <f t="shared" si="3"/>
        <v>0.8849465537342154</v>
      </c>
      <c r="I51" s="37"/>
    </row>
    <row r="52" spans="1:9" s="56" customFormat="1" ht="30" customHeight="1">
      <c r="A52" s="14"/>
      <c r="B52" s="15" t="s">
        <v>129</v>
      </c>
      <c r="C52" s="14" t="s">
        <v>130</v>
      </c>
      <c r="D52" s="11">
        <v>7949.1</v>
      </c>
      <c r="E52" s="11">
        <v>6908.9</v>
      </c>
      <c r="F52" s="11">
        <v>6302.7</v>
      </c>
      <c r="G52" s="63">
        <f t="shared" si="2"/>
        <v>0.792882213080726</v>
      </c>
      <c r="H52" s="63">
        <f t="shared" si="3"/>
        <v>0.9122581018686042</v>
      </c>
      <c r="I52" s="40"/>
    </row>
    <row r="53" spans="1:9" s="56" customFormat="1" ht="25.5" customHeight="1" hidden="1">
      <c r="A53" s="14"/>
      <c r="B53" s="15" t="s">
        <v>89</v>
      </c>
      <c r="C53" s="14"/>
      <c r="D53" s="11">
        <v>0</v>
      </c>
      <c r="E53" s="11">
        <v>0</v>
      </c>
      <c r="F53" s="11">
        <v>0</v>
      </c>
      <c r="G53" s="63" t="e">
        <f t="shared" si="2"/>
        <v>#DIV/0!</v>
      </c>
      <c r="H53" s="63" t="e">
        <f t="shared" si="3"/>
        <v>#DIV/0!</v>
      </c>
      <c r="I53" s="40"/>
    </row>
    <row r="54" spans="1:9" s="56" customFormat="1" ht="15.75" hidden="1">
      <c r="A54" s="14"/>
      <c r="B54" s="15" t="s">
        <v>126</v>
      </c>
      <c r="C54" s="14" t="s">
        <v>127</v>
      </c>
      <c r="D54" s="11">
        <v>0</v>
      </c>
      <c r="E54" s="11">
        <v>0</v>
      </c>
      <c r="F54" s="11">
        <v>0</v>
      </c>
      <c r="G54" s="63" t="e">
        <f t="shared" si="2"/>
        <v>#DIV/0!</v>
      </c>
      <c r="H54" s="63" t="e">
        <f t="shared" si="3"/>
        <v>#DIV/0!</v>
      </c>
      <c r="I54" s="40"/>
    </row>
    <row r="55" spans="1:9" s="56" customFormat="1" ht="30.75">
      <c r="A55" s="14"/>
      <c r="B55" s="15" t="s">
        <v>125</v>
      </c>
      <c r="C55" s="14" t="s">
        <v>173</v>
      </c>
      <c r="D55" s="11">
        <v>74.6</v>
      </c>
      <c r="E55" s="11">
        <v>74.6</v>
      </c>
      <c r="F55" s="11">
        <v>71.6</v>
      </c>
      <c r="G55" s="63">
        <f t="shared" si="2"/>
        <v>0.9597855227882037</v>
      </c>
      <c r="H55" s="63">
        <f t="shared" si="3"/>
        <v>0.9597855227882037</v>
      </c>
      <c r="I55" s="40"/>
    </row>
    <row r="56" spans="1:9" s="56" customFormat="1" ht="15.75">
      <c r="A56" s="14"/>
      <c r="B56" s="15" t="s">
        <v>103</v>
      </c>
      <c r="C56" s="14" t="s">
        <v>128</v>
      </c>
      <c r="D56" s="11">
        <v>3359.7</v>
      </c>
      <c r="E56" s="11">
        <v>3263.2</v>
      </c>
      <c r="F56" s="11">
        <v>2869.7</v>
      </c>
      <c r="G56" s="63">
        <f t="shared" si="2"/>
        <v>0.8541536446706551</v>
      </c>
      <c r="H56" s="63">
        <f t="shared" si="3"/>
        <v>0.8794128462858544</v>
      </c>
      <c r="I56" s="40"/>
    </row>
    <row r="57" spans="1:9" s="56" customFormat="1" ht="77.25" customHeight="1" hidden="1">
      <c r="A57" s="14"/>
      <c r="B57" s="15" t="s">
        <v>156</v>
      </c>
      <c r="C57" s="14" t="s">
        <v>157</v>
      </c>
      <c r="D57" s="11">
        <v>0</v>
      </c>
      <c r="E57" s="11">
        <v>0</v>
      </c>
      <c r="F57" s="11">
        <v>0</v>
      </c>
      <c r="G57" s="63" t="e">
        <f t="shared" si="2"/>
        <v>#DIV/0!</v>
      </c>
      <c r="H57" s="63" t="e">
        <f t="shared" si="3"/>
        <v>#DIV/0!</v>
      </c>
      <c r="I57" s="40"/>
    </row>
    <row r="58" spans="1:9" s="56" customFormat="1" ht="39" customHeight="1">
      <c r="A58" s="14"/>
      <c r="B58" s="15" t="s">
        <v>143</v>
      </c>
      <c r="C58" s="14" t="s">
        <v>172</v>
      </c>
      <c r="D58" s="11">
        <v>3994.2</v>
      </c>
      <c r="E58" s="11">
        <v>3991.9</v>
      </c>
      <c r="F58" s="11">
        <v>3356.4</v>
      </c>
      <c r="G58" s="63">
        <f t="shared" si="2"/>
        <v>0.8403184617695659</v>
      </c>
      <c r="H58" s="63">
        <f t="shared" si="3"/>
        <v>0.8408026253162655</v>
      </c>
      <c r="I58" s="40"/>
    </row>
    <row r="59" spans="1:9" s="56" customFormat="1" ht="24.75" customHeight="1" hidden="1">
      <c r="A59" s="14"/>
      <c r="B59" s="15" t="s">
        <v>171</v>
      </c>
      <c r="C59" s="14" t="s">
        <v>141</v>
      </c>
      <c r="D59" s="11">
        <v>0</v>
      </c>
      <c r="E59" s="11">
        <v>0</v>
      </c>
      <c r="F59" s="11">
        <v>0</v>
      </c>
      <c r="G59" s="63" t="e">
        <f t="shared" si="2"/>
        <v>#DIV/0!</v>
      </c>
      <c r="H59" s="63" t="e">
        <f t="shared" si="3"/>
        <v>#DIV/0!</v>
      </c>
      <c r="I59" s="40"/>
    </row>
    <row r="60" spans="1:9" s="56" customFormat="1" ht="24.75" customHeight="1" hidden="1">
      <c r="A60" s="14"/>
      <c r="B60" s="15" t="s">
        <v>167</v>
      </c>
      <c r="C60" s="14"/>
      <c r="D60" s="11"/>
      <c r="E60" s="11"/>
      <c r="F60" s="11"/>
      <c r="G60" s="63" t="e">
        <f t="shared" si="2"/>
        <v>#DIV/0!</v>
      </c>
      <c r="H60" s="63" t="e">
        <f t="shared" si="3"/>
        <v>#DIV/0!</v>
      </c>
      <c r="I60" s="40"/>
    </row>
    <row r="61" spans="1:9" ht="15" hidden="1">
      <c r="A61" s="2" t="s">
        <v>69</v>
      </c>
      <c r="B61" s="1" t="s">
        <v>65</v>
      </c>
      <c r="C61" s="2"/>
      <c r="D61" s="7">
        <f>D62</f>
        <v>0</v>
      </c>
      <c r="E61" s="7">
        <f>E62</f>
        <v>0</v>
      </c>
      <c r="F61" s="7">
        <f>F62</f>
        <v>0</v>
      </c>
      <c r="G61" s="63" t="e">
        <f t="shared" si="2"/>
        <v>#DIV/0!</v>
      </c>
      <c r="H61" s="63" t="e">
        <f t="shared" si="3"/>
        <v>#DIV/0!</v>
      </c>
      <c r="I61" s="37"/>
    </row>
    <row r="62" spans="1:9" ht="27.75" customHeight="1" hidden="1">
      <c r="A62" s="32" t="s">
        <v>70</v>
      </c>
      <c r="B62" s="6" t="s">
        <v>104</v>
      </c>
      <c r="C62" s="32" t="s">
        <v>131</v>
      </c>
      <c r="D62" s="8">
        <v>0</v>
      </c>
      <c r="E62" s="8">
        <v>0</v>
      </c>
      <c r="F62" s="8">
        <v>0</v>
      </c>
      <c r="G62" s="63" t="e">
        <f t="shared" si="2"/>
        <v>#DIV/0!</v>
      </c>
      <c r="H62" s="63" t="e">
        <f t="shared" si="3"/>
        <v>#DIV/0!</v>
      </c>
      <c r="I62" s="37"/>
    </row>
    <row r="63" spans="1:9" ht="20.25" customHeight="1">
      <c r="A63" s="2" t="s">
        <v>49</v>
      </c>
      <c r="B63" s="1" t="s">
        <v>105</v>
      </c>
      <c r="C63" s="2"/>
      <c r="D63" s="7">
        <f aca="true" t="shared" si="4" ref="D63:F64">D64</f>
        <v>200</v>
      </c>
      <c r="E63" s="7">
        <f t="shared" si="4"/>
        <v>200</v>
      </c>
      <c r="F63" s="7">
        <f t="shared" si="4"/>
        <v>199.8</v>
      </c>
      <c r="G63" s="63">
        <f t="shared" si="2"/>
        <v>0.9990000000000001</v>
      </c>
      <c r="H63" s="63">
        <f t="shared" si="3"/>
        <v>0.9990000000000001</v>
      </c>
      <c r="I63" s="37"/>
    </row>
    <row r="64" spans="1:9" ht="34.5" customHeight="1">
      <c r="A64" s="32" t="s">
        <v>96</v>
      </c>
      <c r="B64" s="6" t="s">
        <v>106</v>
      </c>
      <c r="C64" s="32"/>
      <c r="D64" s="8">
        <f t="shared" si="4"/>
        <v>200</v>
      </c>
      <c r="E64" s="8">
        <f t="shared" si="4"/>
        <v>200</v>
      </c>
      <c r="F64" s="8">
        <f t="shared" si="4"/>
        <v>199.8</v>
      </c>
      <c r="G64" s="63">
        <f t="shared" si="2"/>
        <v>0.9990000000000001</v>
      </c>
      <c r="H64" s="63">
        <f t="shared" si="3"/>
        <v>0.9990000000000001</v>
      </c>
      <c r="I64" s="37"/>
    </row>
    <row r="65" spans="1:9" s="56" customFormat="1" ht="69.75" customHeight="1">
      <c r="A65" s="9"/>
      <c r="B65" s="10" t="s">
        <v>175</v>
      </c>
      <c r="C65" s="9" t="s">
        <v>176</v>
      </c>
      <c r="D65" s="11">
        <f>D66+D67</f>
        <v>200</v>
      </c>
      <c r="E65" s="11">
        <f>E66+E67</f>
        <v>200</v>
      </c>
      <c r="F65" s="11">
        <f>F66+F67</f>
        <v>199.8</v>
      </c>
      <c r="G65" s="63">
        <f t="shared" si="2"/>
        <v>0.9990000000000001</v>
      </c>
      <c r="H65" s="63">
        <f t="shared" si="3"/>
        <v>0.9990000000000001</v>
      </c>
      <c r="I65" s="40"/>
    </row>
    <row r="66" spans="1:9" s="56" customFormat="1" ht="38.25" customHeight="1">
      <c r="A66" s="9"/>
      <c r="B66" s="10" t="s">
        <v>177</v>
      </c>
      <c r="C66" s="9" t="s">
        <v>174</v>
      </c>
      <c r="D66" s="11">
        <v>100</v>
      </c>
      <c r="E66" s="11">
        <v>100</v>
      </c>
      <c r="F66" s="11">
        <v>99.9</v>
      </c>
      <c r="G66" s="63">
        <f t="shared" si="2"/>
        <v>0.9990000000000001</v>
      </c>
      <c r="H66" s="63">
        <f t="shared" si="3"/>
        <v>0.9990000000000001</v>
      </c>
      <c r="I66" s="40"/>
    </row>
    <row r="67" spans="1:9" s="56" customFormat="1" ht="34.5" customHeight="1">
      <c r="A67" s="9"/>
      <c r="B67" s="10" t="s">
        <v>178</v>
      </c>
      <c r="C67" s="9" t="s">
        <v>179</v>
      </c>
      <c r="D67" s="11">
        <v>100</v>
      </c>
      <c r="E67" s="11">
        <v>100</v>
      </c>
      <c r="F67" s="11">
        <v>99.9</v>
      </c>
      <c r="G67" s="63">
        <f t="shared" si="2"/>
        <v>0.9990000000000001</v>
      </c>
      <c r="H67" s="63">
        <f t="shared" si="3"/>
        <v>0.9990000000000001</v>
      </c>
      <c r="I67" s="40"/>
    </row>
    <row r="68" spans="1:9" ht="19.5" customHeight="1">
      <c r="A68" s="2" t="s">
        <v>50</v>
      </c>
      <c r="B68" s="1" t="s">
        <v>19</v>
      </c>
      <c r="C68" s="2"/>
      <c r="D68" s="7">
        <f>D73+D77+D69+D70+D71+D74+D75+D72</f>
        <v>34160.00000000001</v>
      </c>
      <c r="E68" s="7">
        <f>E73+E77+E69+E70+E71+E74+E75+E72</f>
        <v>34105.6</v>
      </c>
      <c r="F68" s="7">
        <f>F73+F77+F69+F70+F71+F74+F75+F72</f>
        <v>3463.5</v>
      </c>
      <c r="G68" s="63">
        <f t="shared" si="2"/>
        <v>0.10139051522248241</v>
      </c>
      <c r="H68" s="63">
        <f t="shared" si="3"/>
        <v>0.1015522377556765</v>
      </c>
      <c r="I68" s="37"/>
    </row>
    <row r="69" spans="1:9" ht="33" customHeight="1" hidden="1">
      <c r="A69" s="32" t="s">
        <v>136</v>
      </c>
      <c r="B69" s="6" t="s">
        <v>137</v>
      </c>
      <c r="C69" s="32" t="s">
        <v>138</v>
      </c>
      <c r="D69" s="8">
        <v>0</v>
      </c>
      <c r="E69" s="8">
        <v>0</v>
      </c>
      <c r="F69" s="8">
        <v>0</v>
      </c>
      <c r="G69" s="63" t="e">
        <f t="shared" si="2"/>
        <v>#DIV/0!</v>
      </c>
      <c r="H69" s="63" t="e">
        <f t="shared" si="3"/>
        <v>#DIV/0!</v>
      </c>
      <c r="I69" s="37"/>
    </row>
    <row r="70" spans="1:9" ht="33" customHeight="1" hidden="1">
      <c r="A70" s="32" t="s">
        <v>136</v>
      </c>
      <c r="B70" s="6" t="s">
        <v>146</v>
      </c>
      <c r="C70" s="32" t="s">
        <v>145</v>
      </c>
      <c r="D70" s="8">
        <v>0</v>
      </c>
      <c r="E70" s="8">
        <v>0</v>
      </c>
      <c r="F70" s="8">
        <v>0</v>
      </c>
      <c r="G70" s="63" t="e">
        <f t="shared" si="2"/>
        <v>#DIV/0!</v>
      </c>
      <c r="H70" s="63" t="e">
        <f t="shared" si="3"/>
        <v>#DIV/0!</v>
      </c>
      <c r="I70" s="37"/>
    </row>
    <row r="71" spans="1:9" ht="32.25" customHeight="1">
      <c r="A71" s="32" t="s">
        <v>155</v>
      </c>
      <c r="B71" s="6" t="s">
        <v>181</v>
      </c>
      <c r="C71" s="32" t="s">
        <v>180</v>
      </c>
      <c r="D71" s="8">
        <v>217.4</v>
      </c>
      <c r="E71" s="8">
        <v>163</v>
      </c>
      <c r="F71" s="8">
        <v>0</v>
      </c>
      <c r="G71" s="63">
        <f t="shared" si="2"/>
        <v>0</v>
      </c>
      <c r="H71" s="63">
        <f t="shared" si="3"/>
        <v>0</v>
      </c>
      <c r="I71" s="37"/>
    </row>
    <row r="72" spans="1:9" ht="36.75" customHeight="1">
      <c r="A72" s="32"/>
      <c r="B72" s="6" t="s">
        <v>203</v>
      </c>
      <c r="C72" s="32" t="s">
        <v>202</v>
      </c>
      <c r="D72" s="8">
        <v>1307.4</v>
      </c>
      <c r="E72" s="8">
        <v>1307.4</v>
      </c>
      <c r="F72" s="8">
        <v>330.8</v>
      </c>
      <c r="G72" s="63">
        <f t="shared" si="2"/>
        <v>0.2530212635765642</v>
      </c>
      <c r="H72" s="63">
        <f t="shared" si="3"/>
        <v>0.2530212635765642</v>
      </c>
      <c r="I72" s="37"/>
    </row>
    <row r="73" spans="1:9" s="57" customFormat="1" ht="50.25" customHeight="1">
      <c r="A73" s="16" t="s">
        <v>71</v>
      </c>
      <c r="B73" s="64" t="s">
        <v>183</v>
      </c>
      <c r="C73" s="65" t="s">
        <v>182</v>
      </c>
      <c r="D73" s="17">
        <v>17298.4</v>
      </c>
      <c r="E73" s="17">
        <v>17298.4</v>
      </c>
      <c r="F73" s="17">
        <v>2993.1</v>
      </c>
      <c r="G73" s="63">
        <f t="shared" si="2"/>
        <v>0.17302756324284324</v>
      </c>
      <c r="H73" s="63">
        <f t="shared" si="3"/>
        <v>0.17302756324284324</v>
      </c>
      <c r="I73" s="41"/>
    </row>
    <row r="74" spans="1:9" s="57" customFormat="1" ht="76.5" customHeight="1">
      <c r="A74" s="16"/>
      <c r="B74" s="64" t="s">
        <v>185</v>
      </c>
      <c r="C74" s="65" t="s">
        <v>184</v>
      </c>
      <c r="D74" s="17">
        <v>14932</v>
      </c>
      <c r="E74" s="17">
        <v>14932</v>
      </c>
      <c r="F74" s="17">
        <v>0</v>
      </c>
      <c r="G74" s="63">
        <f t="shared" si="2"/>
        <v>0</v>
      </c>
      <c r="H74" s="63">
        <f t="shared" si="3"/>
        <v>0</v>
      </c>
      <c r="I74" s="41"/>
    </row>
    <row r="75" spans="1:9" s="58" customFormat="1" ht="64.5" customHeight="1">
      <c r="A75" s="18"/>
      <c r="B75" s="66" t="s">
        <v>187</v>
      </c>
      <c r="C75" s="67" t="s">
        <v>186</v>
      </c>
      <c r="D75" s="19">
        <v>172.5</v>
      </c>
      <c r="E75" s="19">
        <v>172.5</v>
      </c>
      <c r="F75" s="19">
        <v>0</v>
      </c>
      <c r="G75" s="63">
        <f t="shared" si="2"/>
        <v>0</v>
      </c>
      <c r="H75" s="63">
        <f t="shared" si="3"/>
        <v>0</v>
      </c>
      <c r="I75" s="42"/>
    </row>
    <row r="76" spans="1:9" s="58" customFormat="1" ht="66.75" customHeight="1" hidden="1">
      <c r="A76" s="18"/>
      <c r="B76" s="68" t="s">
        <v>108</v>
      </c>
      <c r="C76" s="67" t="s">
        <v>107</v>
      </c>
      <c r="D76" s="19">
        <v>0</v>
      </c>
      <c r="E76" s="19">
        <v>0</v>
      </c>
      <c r="F76" s="19">
        <v>0</v>
      </c>
      <c r="G76" s="63" t="e">
        <f t="shared" si="2"/>
        <v>#DIV/0!</v>
      </c>
      <c r="H76" s="63" t="e">
        <f t="shared" si="3"/>
        <v>#DIV/0!</v>
      </c>
      <c r="I76" s="42"/>
    </row>
    <row r="77" spans="1:9" s="57" customFormat="1" ht="30.75" customHeight="1">
      <c r="A77" s="16" t="s">
        <v>51</v>
      </c>
      <c r="B77" s="64" t="s">
        <v>122</v>
      </c>
      <c r="C77" s="65"/>
      <c r="D77" s="17">
        <f>D78+D82+D80+D81+D79</f>
        <v>232.3</v>
      </c>
      <c r="E77" s="17">
        <f>E78+E82+E80+E81+E79</f>
        <v>232.3</v>
      </c>
      <c r="F77" s="17">
        <f>F78+F82+F80+F81+F79</f>
        <v>139.6</v>
      </c>
      <c r="G77" s="63">
        <f t="shared" si="2"/>
        <v>0.6009470512268618</v>
      </c>
      <c r="H77" s="63">
        <f t="shared" si="3"/>
        <v>0.6009470512268618</v>
      </c>
      <c r="I77" s="43"/>
    </row>
    <row r="78" spans="1:9" s="58" customFormat="1" ht="29.25" customHeight="1">
      <c r="A78" s="18"/>
      <c r="B78" s="20" t="s">
        <v>72</v>
      </c>
      <c r="C78" s="18" t="s">
        <v>188</v>
      </c>
      <c r="D78" s="19">
        <v>222.3</v>
      </c>
      <c r="E78" s="19">
        <v>222.3</v>
      </c>
      <c r="F78" s="19">
        <v>139.6</v>
      </c>
      <c r="G78" s="63">
        <f t="shared" si="2"/>
        <v>0.6279802069275753</v>
      </c>
      <c r="H78" s="63">
        <f t="shared" si="3"/>
        <v>0.6279802069275753</v>
      </c>
      <c r="I78" s="42"/>
    </row>
    <row r="79" spans="1:9" s="58" customFormat="1" ht="38.25" customHeight="1" hidden="1">
      <c r="A79" s="18"/>
      <c r="B79" s="20" t="s">
        <v>163</v>
      </c>
      <c r="C79" s="18" t="s">
        <v>162</v>
      </c>
      <c r="D79" s="19">
        <v>0</v>
      </c>
      <c r="E79" s="19">
        <v>0</v>
      </c>
      <c r="F79" s="19">
        <v>0</v>
      </c>
      <c r="G79" s="63" t="e">
        <f t="shared" si="2"/>
        <v>#DIV/0!</v>
      </c>
      <c r="H79" s="63" t="e">
        <f t="shared" si="3"/>
        <v>#DIV/0!</v>
      </c>
      <c r="I79" s="42"/>
    </row>
    <row r="80" spans="1:9" s="58" customFormat="1" ht="40.5" customHeight="1" hidden="1">
      <c r="A80" s="18"/>
      <c r="B80" s="20" t="s">
        <v>161</v>
      </c>
      <c r="C80" s="18" t="s">
        <v>158</v>
      </c>
      <c r="D80" s="19">
        <v>0</v>
      </c>
      <c r="E80" s="19"/>
      <c r="F80" s="19">
        <v>0</v>
      </c>
      <c r="G80" s="63" t="e">
        <f t="shared" si="2"/>
        <v>#DIV/0!</v>
      </c>
      <c r="H80" s="63" t="e">
        <f t="shared" si="3"/>
        <v>#DIV/0!</v>
      </c>
      <c r="I80" s="42"/>
    </row>
    <row r="81" spans="1:9" s="58" customFormat="1" ht="58.5" customHeight="1" hidden="1">
      <c r="A81" s="18"/>
      <c r="B81" s="20" t="s">
        <v>160</v>
      </c>
      <c r="C81" s="18" t="s">
        <v>159</v>
      </c>
      <c r="D81" s="19">
        <v>0</v>
      </c>
      <c r="E81" s="19"/>
      <c r="F81" s="19">
        <v>0</v>
      </c>
      <c r="G81" s="63" t="e">
        <f t="shared" si="2"/>
        <v>#DIV/0!</v>
      </c>
      <c r="H81" s="63" t="e">
        <f t="shared" si="3"/>
        <v>#DIV/0!</v>
      </c>
      <c r="I81" s="42"/>
    </row>
    <row r="82" spans="1:9" s="58" customFormat="1" ht="51.75" customHeight="1">
      <c r="A82" s="18"/>
      <c r="B82" s="20" t="s">
        <v>214</v>
      </c>
      <c r="C82" s="18" t="s">
        <v>215</v>
      </c>
      <c r="D82" s="19">
        <v>10</v>
      </c>
      <c r="E82" s="19">
        <v>10</v>
      </c>
      <c r="F82" s="19">
        <v>0</v>
      </c>
      <c r="G82" s="63">
        <f t="shared" si="2"/>
        <v>0</v>
      </c>
      <c r="H82" s="63">
        <f t="shared" si="3"/>
        <v>0</v>
      </c>
      <c r="I82" s="42"/>
    </row>
    <row r="83" spans="1:9" ht="21" customHeight="1">
      <c r="A83" s="2" t="s">
        <v>52</v>
      </c>
      <c r="B83" s="1" t="s">
        <v>20</v>
      </c>
      <c r="C83" s="2"/>
      <c r="D83" s="7">
        <f>D84+D87</f>
        <v>8851</v>
      </c>
      <c r="E83" s="7">
        <f>E84+E87</f>
        <v>8851</v>
      </c>
      <c r="F83" s="7">
        <f>F84+F87</f>
        <v>7514.1</v>
      </c>
      <c r="G83" s="63">
        <f t="shared" si="2"/>
        <v>0.8489549203479834</v>
      </c>
      <c r="H83" s="63">
        <f t="shared" si="3"/>
        <v>0.8489549203479834</v>
      </c>
      <c r="I83" s="37"/>
    </row>
    <row r="84" spans="1:9" ht="18.75" customHeight="1">
      <c r="A84" s="32" t="s">
        <v>53</v>
      </c>
      <c r="B84" s="1" t="s">
        <v>21</v>
      </c>
      <c r="C84" s="2"/>
      <c r="D84" s="8">
        <f>D86+D85</f>
        <v>100</v>
      </c>
      <c r="E84" s="8">
        <f>E86+E85</f>
        <v>100</v>
      </c>
      <c r="F84" s="8">
        <f>F86+F85</f>
        <v>100</v>
      </c>
      <c r="G84" s="63">
        <f t="shared" si="2"/>
        <v>1</v>
      </c>
      <c r="H84" s="63">
        <f t="shared" si="3"/>
        <v>1</v>
      </c>
      <c r="I84" s="37"/>
    </row>
    <row r="85" spans="1:9" ht="30" customHeight="1" hidden="1">
      <c r="A85" s="32"/>
      <c r="B85" s="6" t="s">
        <v>140</v>
      </c>
      <c r="C85" s="32" t="s">
        <v>139</v>
      </c>
      <c r="D85" s="8">
        <v>0</v>
      </c>
      <c r="E85" s="8">
        <v>0</v>
      </c>
      <c r="F85" s="8">
        <v>0</v>
      </c>
      <c r="G85" s="63" t="e">
        <f t="shared" si="2"/>
        <v>#DIV/0!</v>
      </c>
      <c r="H85" s="63" t="e">
        <f t="shared" si="3"/>
        <v>#DIV/0!</v>
      </c>
      <c r="I85" s="37"/>
    </row>
    <row r="86" spans="1:9" ht="18.75" customHeight="1">
      <c r="A86" s="32"/>
      <c r="B86" s="6" t="s">
        <v>109</v>
      </c>
      <c r="C86" s="32" t="s">
        <v>168</v>
      </c>
      <c r="D86" s="8">
        <v>100</v>
      </c>
      <c r="E86" s="8">
        <v>100</v>
      </c>
      <c r="F86" s="8">
        <v>100</v>
      </c>
      <c r="G86" s="63">
        <f t="shared" si="2"/>
        <v>1</v>
      </c>
      <c r="H86" s="63">
        <f t="shared" si="3"/>
        <v>1</v>
      </c>
      <c r="I86" s="37"/>
    </row>
    <row r="87" spans="1:9" ht="15">
      <c r="A87" s="32" t="s">
        <v>54</v>
      </c>
      <c r="B87" s="6" t="s">
        <v>22</v>
      </c>
      <c r="C87" s="2"/>
      <c r="D87" s="7">
        <f>D93+D88+D92</f>
        <v>8751</v>
      </c>
      <c r="E87" s="7">
        <f>E93+E88+E92</f>
        <v>8751</v>
      </c>
      <c r="F87" s="7">
        <f>F93+F88+F92</f>
        <v>7414.1</v>
      </c>
      <c r="G87" s="63">
        <f t="shared" si="2"/>
        <v>0.8472288881270712</v>
      </c>
      <c r="H87" s="63">
        <f t="shared" si="3"/>
        <v>0.8472288881270712</v>
      </c>
      <c r="I87" s="37"/>
    </row>
    <row r="88" spans="1:9" ht="30.75">
      <c r="A88" s="2"/>
      <c r="B88" s="6" t="s">
        <v>142</v>
      </c>
      <c r="C88" s="32"/>
      <c r="D88" s="8">
        <f>D89+D90+D91</f>
        <v>8689</v>
      </c>
      <c r="E88" s="8">
        <f>E89+E90+E91</f>
        <v>8689</v>
      </c>
      <c r="F88" s="8">
        <f>F89+F90+F91</f>
        <v>7352.5</v>
      </c>
      <c r="G88" s="63">
        <f t="shared" si="2"/>
        <v>0.846184831396018</v>
      </c>
      <c r="H88" s="63">
        <f t="shared" si="3"/>
        <v>0.846184831396018</v>
      </c>
      <c r="I88" s="37"/>
    </row>
    <row r="89" spans="1:9" ht="18.75" customHeight="1">
      <c r="A89" s="2"/>
      <c r="B89" s="6" t="s">
        <v>164</v>
      </c>
      <c r="C89" s="32" t="s">
        <v>189</v>
      </c>
      <c r="D89" s="8">
        <v>8330</v>
      </c>
      <c r="E89" s="8">
        <v>8330</v>
      </c>
      <c r="F89" s="8">
        <v>7051.5</v>
      </c>
      <c r="G89" s="63">
        <f t="shared" si="2"/>
        <v>0.8465186074429772</v>
      </c>
      <c r="H89" s="63">
        <f t="shared" si="3"/>
        <v>0.8465186074429772</v>
      </c>
      <c r="I89" s="37"/>
    </row>
    <row r="90" spans="1:9" s="56" customFormat="1" ht="48.75" customHeight="1">
      <c r="A90" s="9"/>
      <c r="B90" s="6" t="s">
        <v>200</v>
      </c>
      <c r="C90" s="9" t="s">
        <v>201</v>
      </c>
      <c r="D90" s="11">
        <v>308</v>
      </c>
      <c r="E90" s="11">
        <v>308</v>
      </c>
      <c r="F90" s="11">
        <v>250</v>
      </c>
      <c r="G90" s="63">
        <f t="shared" si="2"/>
        <v>0.8116883116883117</v>
      </c>
      <c r="H90" s="63">
        <f t="shared" si="3"/>
        <v>0.8116883116883117</v>
      </c>
      <c r="I90" s="40"/>
    </row>
    <row r="91" spans="1:9" s="56" customFormat="1" ht="39" customHeight="1">
      <c r="A91" s="9"/>
      <c r="B91" s="6" t="s">
        <v>204</v>
      </c>
      <c r="C91" s="9" t="s">
        <v>205</v>
      </c>
      <c r="D91" s="11">
        <v>51</v>
      </c>
      <c r="E91" s="11">
        <v>51</v>
      </c>
      <c r="F91" s="11">
        <v>51</v>
      </c>
      <c r="G91" s="63">
        <f t="shared" si="2"/>
        <v>1</v>
      </c>
      <c r="H91" s="63">
        <f t="shared" si="3"/>
        <v>1</v>
      </c>
      <c r="I91" s="40"/>
    </row>
    <row r="92" spans="1:9" s="56" customFormat="1" ht="30" customHeight="1">
      <c r="A92" s="9"/>
      <c r="B92" s="6" t="s">
        <v>169</v>
      </c>
      <c r="C92" s="9" t="s">
        <v>170</v>
      </c>
      <c r="D92" s="11">
        <v>62</v>
      </c>
      <c r="E92" s="11">
        <v>62</v>
      </c>
      <c r="F92" s="11">
        <v>61.6</v>
      </c>
      <c r="G92" s="63">
        <f t="shared" si="2"/>
        <v>0.9935483870967742</v>
      </c>
      <c r="H92" s="63">
        <f t="shared" si="3"/>
        <v>0.9935483870967742</v>
      </c>
      <c r="I92" s="40"/>
    </row>
    <row r="93" spans="1:9" ht="55.5" customHeight="1" hidden="1">
      <c r="A93" s="32" t="s">
        <v>23</v>
      </c>
      <c r="B93" s="6" t="s">
        <v>110</v>
      </c>
      <c r="C93" s="32"/>
      <c r="D93" s="8">
        <f>D94+D95+D96</f>
        <v>0</v>
      </c>
      <c r="E93" s="8">
        <f>E94+E95+E96</f>
        <v>0</v>
      </c>
      <c r="F93" s="8">
        <f>F94+F95+F96</f>
        <v>0</v>
      </c>
      <c r="G93" s="63" t="e">
        <f t="shared" si="2"/>
        <v>#DIV/0!</v>
      </c>
      <c r="H93" s="63" t="e">
        <f t="shared" si="3"/>
        <v>#DIV/0!</v>
      </c>
      <c r="I93" s="37"/>
    </row>
    <row r="94" spans="1:9" s="56" customFormat="1" ht="16.5" customHeight="1" hidden="1">
      <c r="A94" s="9"/>
      <c r="B94" s="10" t="s">
        <v>111</v>
      </c>
      <c r="C94" s="9" t="s">
        <v>112</v>
      </c>
      <c r="D94" s="11">
        <v>0</v>
      </c>
      <c r="E94" s="11">
        <v>0</v>
      </c>
      <c r="F94" s="11">
        <v>0</v>
      </c>
      <c r="G94" s="63" t="e">
        <f t="shared" si="2"/>
        <v>#DIV/0!</v>
      </c>
      <c r="H94" s="63" t="e">
        <f t="shared" si="3"/>
        <v>#DIV/0!</v>
      </c>
      <c r="I94" s="40"/>
    </row>
    <row r="95" spans="1:9" s="56" customFormat="1" ht="19.5" customHeight="1" hidden="1">
      <c r="A95" s="9"/>
      <c r="B95" s="10" t="s">
        <v>113</v>
      </c>
      <c r="C95" s="9" t="s">
        <v>114</v>
      </c>
      <c r="D95" s="11">
        <v>0</v>
      </c>
      <c r="E95" s="11">
        <v>0</v>
      </c>
      <c r="F95" s="11">
        <v>0</v>
      </c>
      <c r="G95" s="63" t="e">
        <f t="shared" si="2"/>
        <v>#DIV/0!</v>
      </c>
      <c r="H95" s="63" t="e">
        <f t="shared" si="3"/>
        <v>#DIV/0!</v>
      </c>
      <c r="I95" s="40"/>
    </row>
    <row r="96" spans="1:9" s="56" customFormat="1" ht="19.5" customHeight="1" hidden="1">
      <c r="A96" s="9"/>
      <c r="B96" s="10" t="s">
        <v>94</v>
      </c>
      <c r="C96" s="9" t="s">
        <v>115</v>
      </c>
      <c r="D96" s="11">
        <v>0</v>
      </c>
      <c r="E96" s="11">
        <v>0</v>
      </c>
      <c r="F96" s="11">
        <v>0</v>
      </c>
      <c r="G96" s="63" t="e">
        <f t="shared" si="2"/>
        <v>#DIV/0!</v>
      </c>
      <c r="H96" s="63" t="e">
        <f t="shared" si="3"/>
        <v>#DIV/0!</v>
      </c>
      <c r="I96" s="40"/>
    </row>
    <row r="97" spans="1:9" ht="14.25" customHeight="1">
      <c r="A97" s="2" t="s">
        <v>24</v>
      </c>
      <c r="B97" s="1" t="s">
        <v>25</v>
      </c>
      <c r="C97" s="2"/>
      <c r="D97" s="7">
        <f>D98+D100+D101+D103</f>
        <v>462670.3</v>
      </c>
      <c r="E97" s="7">
        <f>E98+E100+E101+E103</f>
        <v>372376.99999999994</v>
      </c>
      <c r="F97" s="7">
        <f>F98+F100+F101+F103</f>
        <v>333689.89999999997</v>
      </c>
      <c r="G97" s="63">
        <f t="shared" si="2"/>
        <v>0.7212261085269575</v>
      </c>
      <c r="H97" s="63">
        <f t="shared" si="3"/>
        <v>0.8961077080485638</v>
      </c>
      <c r="I97" s="37"/>
    </row>
    <row r="98" spans="1:9" ht="14.25" customHeight="1">
      <c r="A98" s="32" t="s">
        <v>26</v>
      </c>
      <c r="B98" s="6" t="s">
        <v>91</v>
      </c>
      <c r="C98" s="32" t="s">
        <v>26</v>
      </c>
      <c r="D98" s="8">
        <v>131791.2</v>
      </c>
      <c r="E98" s="8">
        <v>108708</v>
      </c>
      <c r="F98" s="8">
        <v>99442.4</v>
      </c>
      <c r="G98" s="63">
        <f t="shared" si="2"/>
        <v>0.7545450682594892</v>
      </c>
      <c r="H98" s="63">
        <f t="shared" si="3"/>
        <v>0.9147661625639327</v>
      </c>
      <c r="I98" s="37"/>
    </row>
    <row r="99" spans="1:9" s="56" customFormat="1" ht="46.5" hidden="1">
      <c r="A99" s="9"/>
      <c r="B99" s="10" t="s">
        <v>132</v>
      </c>
      <c r="C99" s="9" t="s">
        <v>148</v>
      </c>
      <c r="D99" s="11">
        <v>0</v>
      </c>
      <c r="E99" s="11">
        <v>0</v>
      </c>
      <c r="F99" s="11">
        <v>0</v>
      </c>
      <c r="G99" s="63" t="e">
        <f t="shared" si="2"/>
        <v>#DIV/0!</v>
      </c>
      <c r="H99" s="63" t="e">
        <f t="shared" si="3"/>
        <v>#DIV/0!</v>
      </c>
      <c r="I99" s="40"/>
    </row>
    <row r="100" spans="1:9" ht="16.5" customHeight="1">
      <c r="A100" s="32" t="s">
        <v>27</v>
      </c>
      <c r="B100" s="6" t="s">
        <v>92</v>
      </c>
      <c r="C100" s="32" t="s">
        <v>27</v>
      </c>
      <c r="D100" s="8">
        <v>303761.2</v>
      </c>
      <c r="E100" s="8">
        <v>238962.1</v>
      </c>
      <c r="F100" s="8">
        <v>213333.3</v>
      </c>
      <c r="G100" s="63">
        <f t="shared" si="2"/>
        <v>0.7023059561260622</v>
      </c>
      <c r="H100" s="63">
        <f t="shared" si="3"/>
        <v>0.8927495196937086</v>
      </c>
      <c r="I100" s="37"/>
    </row>
    <row r="101" spans="1:9" ht="15.75" customHeight="1">
      <c r="A101" s="32" t="s">
        <v>28</v>
      </c>
      <c r="B101" s="6" t="s">
        <v>165</v>
      </c>
      <c r="C101" s="32" t="s">
        <v>28</v>
      </c>
      <c r="D101" s="8">
        <v>4332.1</v>
      </c>
      <c r="E101" s="8">
        <v>4252.8</v>
      </c>
      <c r="F101" s="8">
        <v>3205.7</v>
      </c>
      <c r="G101" s="63">
        <f t="shared" si="2"/>
        <v>0.739987534913783</v>
      </c>
      <c r="H101" s="63">
        <f t="shared" si="3"/>
        <v>0.753785741158766</v>
      </c>
      <c r="I101" s="37"/>
    </row>
    <row r="102" spans="1:9" s="56" customFormat="1" ht="15" customHeight="1" hidden="1">
      <c r="A102" s="9"/>
      <c r="B102" s="10" t="s">
        <v>18</v>
      </c>
      <c r="C102" s="9"/>
      <c r="D102" s="11">
        <v>0</v>
      </c>
      <c r="E102" s="11">
        <v>0</v>
      </c>
      <c r="F102" s="11">
        <v>0</v>
      </c>
      <c r="G102" s="63" t="e">
        <f t="shared" si="2"/>
        <v>#DIV/0!</v>
      </c>
      <c r="H102" s="63" t="e">
        <f t="shared" si="3"/>
        <v>#DIV/0!</v>
      </c>
      <c r="I102" s="40"/>
    </row>
    <row r="103" spans="1:9" ht="15">
      <c r="A103" s="32" t="s">
        <v>29</v>
      </c>
      <c r="B103" s="6" t="s">
        <v>30</v>
      </c>
      <c r="C103" s="32" t="s">
        <v>29</v>
      </c>
      <c r="D103" s="8">
        <v>22785.8</v>
      </c>
      <c r="E103" s="8">
        <v>20454.1</v>
      </c>
      <c r="F103" s="8">
        <v>17708.5</v>
      </c>
      <c r="G103" s="63">
        <f t="shared" si="2"/>
        <v>0.777172625055956</v>
      </c>
      <c r="H103" s="63">
        <f t="shared" si="3"/>
        <v>0.8657677433864116</v>
      </c>
      <c r="I103" s="37"/>
    </row>
    <row r="104" spans="1:9" s="56" customFormat="1" ht="15.75">
      <c r="A104" s="9"/>
      <c r="B104" s="10" t="s">
        <v>31</v>
      </c>
      <c r="C104" s="9"/>
      <c r="D104" s="11">
        <v>507</v>
      </c>
      <c r="E104" s="11">
        <v>490.7</v>
      </c>
      <c r="F104" s="11">
        <v>220.6</v>
      </c>
      <c r="G104" s="63">
        <f t="shared" si="2"/>
        <v>0.43510848126232743</v>
      </c>
      <c r="H104" s="63">
        <f t="shared" si="3"/>
        <v>0.4495618504177705</v>
      </c>
      <c r="I104" s="40"/>
    </row>
    <row r="105" spans="1:9" ht="17.25" customHeight="1">
      <c r="A105" s="2" t="s">
        <v>32</v>
      </c>
      <c r="B105" s="1" t="s">
        <v>93</v>
      </c>
      <c r="C105" s="2"/>
      <c r="D105" s="7">
        <f>D106++D107</f>
        <v>62700.7</v>
      </c>
      <c r="E105" s="7">
        <f>E106++E107</f>
        <v>56610.100000000006</v>
      </c>
      <c r="F105" s="7">
        <f>F106++F107</f>
        <v>51468.9</v>
      </c>
      <c r="G105" s="63">
        <f t="shared" si="2"/>
        <v>0.8208664337080767</v>
      </c>
      <c r="H105" s="63">
        <f t="shared" si="3"/>
        <v>0.9091822837267554</v>
      </c>
      <c r="I105" s="37"/>
    </row>
    <row r="106" spans="1:9" ht="15">
      <c r="A106" s="32" t="s">
        <v>33</v>
      </c>
      <c r="B106" s="6" t="s">
        <v>34</v>
      </c>
      <c r="C106" s="32" t="s">
        <v>33</v>
      </c>
      <c r="D106" s="8">
        <v>59596.7</v>
      </c>
      <c r="E106" s="8">
        <v>53816.8</v>
      </c>
      <c r="F106" s="8">
        <v>48768.3</v>
      </c>
      <c r="G106" s="63">
        <f t="shared" si="2"/>
        <v>0.8183053759688037</v>
      </c>
      <c r="H106" s="63">
        <f t="shared" si="3"/>
        <v>0.9061910035527939</v>
      </c>
      <c r="I106" s="37"/>
    </row>
    <row r="107" spans="1:9" ht="15">
      <c r="A107" s="32" t="s">
        <v>35</v>
      </c>
      <c r="B107" s="6" t="s">
        <v>68</v>
      </c>
      <c r="C107" s="32" t="s">
        <v>35</v>
      </c>
      <c r="D107" s="8">
        <v>3104</v>
      </c>
      <c r="E107" s="8">
        <v>2793.3</v>
      </c>
      <c r="F107" s="8">
        <v>2700.6</v>
      </c>
      <c r="G107" s="63">
        <f t="shared" si="2"/>
        <v>0.8700386597938145</v>
      </c>
      <c r="H107" s="63">
        <f t="shared" si="3"/>
        <v>0.9668134464611748</v>
      </c>
      <c r="I107" s="37"/>
    </row>
    <row r="108" spans="1:9" s="56" customFormat="1" ht="15.75" hidden="1">
      <c r="A108" s="9"/>
      <c r="B108" s="10" t="s">
        <v>18</v>
      </c>
      <c r="C108" s="9"/>
      <c r="D108" s="11">
        <v>0</v>
      </c>
      <c r="E108" s="11">
        <v>0</v>
      </c>
      <c r="F108" s="11">
        <v>0</v>
      </c>
      <c r="G108" s="63" t="e">
        <f t="shared" si="2"/>
        <v>#DIV/0!</v>
      </c>
      <c r="H108" s="63" t="e">
        <f aca="true" t="shared" si="5" ref="H108:H133">F108/E108</f>
        <v>#DIV/0!</v>
      </c>
      <c r="I108" s="40"/>
    </row>
    <row r="109" spans="1:9" ht="23.25" customHeight="1">
      <c r="A109" s="21" t="s">
        <v>36</v>
      </c>
      <c r="B109" s="22" t="s">
        <v>37</v>
      </c>
      <c r="C109" s="21"/>
      <c r="D109" s="23">
        <f>D110+D112+D115+D116+D119+D117+D118+D111+D113+D114</f>
        <v>19573.8</v>
      </c>
      <c r="E109" s="23">
        <f>E110+E112+E115+E116+E119+E117+E118+E111+E113+E114</f>
        <v>16041.2</v>
      </c>
      <c r="F109" s="23">
        <f>F110+F112+F115+F116+F119+F117+F118+F111+F113+F114</f>
        <v>12450.1</v>
      </c>
      <c r="G109" s="63">
        <f t="shared" si="2"/>
        <v>0.6360594263760742</v>
      </c>
      <c r="H109" s="63">
        <f t="shared" si="5"/>
        <v>0.7761327082761889</v>
      </c>
      <c r="I109" s="37"/>
    </row>
    <row r="110" spans="1:9" ht="30" customHeight="1">
      <c r="A110" s="16" t="s">
        <v>38</v>
      </c>
      <c r="B110" s="24" t="s">
        <v>133</v>
      </c>
      <c r="C110" s="16" t="s">
        <v>38</v>
      </c>
      <c r="D110" s="17">
        <v>1067.4</v>
      </c>
      <c r="E110" s="17">
        <v>1063.6</v>
      </c>
      <c r="F110" s="17">
        <v>855.2</v>
      </c>
      <c r="G110" s="63">
        <f t="shared" si="2"/>
        <v>0.8011991755667978</v>
      </c>
      <c r="H110" s="63">
        <f t="shared" si="5"/>
        <v>0.8040616773223017</v>
      </c>
      <c r="I110" s="37"/>
    </row>
    <row r="111" spans="1:9" ht="44.25" customHeight="1">
      <c r="A111" s="16" t="s">
        <v>39</v>
      </c>
      <c r="B111" s="24" t="s">
        <v>190</v>
      </c>
      <c r="C111" s="16" t="s">
        <v>191</v>
      </c>
      <c r="D111" s="17">
        <v>14545.4</v>
      </c>
      <c r="E111" s="17">
        <v>11035.2</v>
      </c>
      <c r="F111" s="17">
        <v>7963</v>
      </c>
      <c r="G111" s="63">
        <f t="shared" si="2"/>
        <v>0.5474583029686362</v>
      </c>
      <c r="H111" s="63">
        <f t="shared" si="5"/>
        <v>0.7215999710018848</v>
      </c>
      <c r="I111" s="37"/>
    </row>
    <row r="112" spans="1:9" ht="36" customHeight="1" hidden="1">
      <c r="A112" s="16" t="s">
        <v>39</v>
      </c>
      <c r="B112" s="24" t="s">
        <v>116</v>
      </c>
      <c r="C112" s="16" t="s">
        <v>134</v>
      </c>
      <c r="D112" s="17">
        <v>0</v>
      </c>
      <c r="E112" s="17">
        <v>0</v>
      </c>
      <c r="F112" s="17">
        <v>0</v>
      </c>
      <c r="G112" s="63" t="e">
        <f t="shared" si="2"/>
        <v>#DIV/0!</v>
      </c>
      <c r="H112" s="63" t="e">
        <f t="shared" si="5"/>
        <v>#DIV/0!</v>
      </c>
      <c r="I112" s="37"/>
    </row>
    <row r="113" spans="1:9" ht="48" customHeight="1">
      <c r="A113" s="16" t="s">
        <v>39</v>
      </c>
      <c r="B113" s="24" t="s">
        <v>208</v>
      </c>
      <c r="C113" s="16" t="s">
        <v>207</v>
      </c>
      <c r="D113" s="17">
        <v>157.8</v>
      </c>
      <c r="E113" s="17">
        <v>157.8</v>
      </c>
      <c r="F113" s="17">
        <v>73.7</v>
      </c>
      <c r="G113" s="63">
        <f t="shared" si="2"/>
        <v>0.4670468948035488</v>
      </c>
      <c r="H113" s="63">
        <f t="shared" si="5"/>
        <v>0.4670468948035488</v>
      </c>
      <c r="I113" s="37"/>
    </row>
    <row r="114" spans="1:9" ht="45" customHeight="1">
      <c r="A114" s="16" t="s">
        <v>39</v>
      </c>
      <c r="B114" s="24" t="s">
        <v>210</v>
      </c>
      <c r="C114" s="16" t="s">
        <v>209</v>
      </c>
      <c r="D114" s="17">
        <v>85</v>
      </c>
      <c r="E114" s="17">
        <v>85</v>
      </c>
      <c r="F114" s="17">
        <v>60</v>
      </c>
      <c r="G114" s="63">
        <f t="shared" si="2"/>
        <v>0.7058823529411765</v>
      </c>
      <c r="H114" s="63">
        <f t="shared" si="5"/>
        <v>0.7058823529411765</v>
      </c>
      <c r="I114" s="37"/>
    </row>
    <row r="115" spans="1:9" ht="36" customHeight="1">
      <c r="A115" s="32" t="s">
        <v>39</v>
      </c>
      <c r="B115" s="6" t="s">
        <v>147</v>
      </c>
      <c r="C115" s="32" t="s">
        <v>211</v>
      </c>
      <c r="D115" s="8">
        <v>260.5</v>
      </c>
      <c r="E115" s="8">
        <v>260.5</v>
      </c>
      <c r="F115" s="8">
        <v>89.6</v>
      </c>
      <c r="G115" s="63">
        <f t="shared" si="2"/>
        <v>0.34395393474088287</v>
      </c>
      <c r="H115" s="63">
        <f t="shared" si="5"/>
        <v>0.34395393474088287</v>
      </c>
      <c r="I115" s="37"/>
    </row>
    <row r="116" spans="1:9" ht="35.25" customHeight="1" hidden="1">
      <c r="A116" s="32" t="s">
        <v>39</v>
      </c>
      <c r="B116" s="6" t="s">
        <v>117</v>
      </c>
      <c r="C116" s="32" t="s">
        <v>118</v>
      </c>
      <c r="D116" s="17">
        <v>0</v>
      </c>
      <c r="E116" s="17">
        <v>0</v>
      </c>
      <c r="F116" s="17">
        <v>0</v>
      </c>
      <c r="G116" s="63" t="e">
        <f aca="true" t="shared" si="6" ref="G116:G133">F116/D116</f>
        <v>#DIV/0!</v>
      </c>
      <c r="H116" s="63" t="e">
        <f t="shared" si="5"/>
        <v>#DIV/0!</v>
      </c>
      <c r="I116" s="37"/>
    </row>
    <row r="117" spans="1:9" ht="30.75" customHeight="1" hidden="1">
      <c r="A117" s="32" t="s">
        <v>39</v>
      </c>
      <c r="B117" s="6" t="s">
        <v>149</v>
      </c>
      <c r="C117" s="32" t="s">
        <v>150</v>
      </c>
      <c r="D117" s="17">
        <v>0</v>
      </c>
      <c r="E117" s="17">
        <v>0</v>
      </c>
      <c r="F117" s="17">
        <v>0</v>
      </c>
      <c r="G117" s="63" t="e">
        <f t="shared" si="6"/>
        <v>#DIV/0!</v>
      </c>
      <c r="H117" s="63" t="e">
        <f t="shared" si="5"/>
        <v>#DIV/0!</v>
      </c>
      <c r="I117" s="37"/>
    </row>
    <row r="118" spans="1:9" ht="44.25" customHeight="1" hidden="1">
      <c r="A118" s="32" t="s">
        <v>39</v>
      </c>
      <c r="B118" s="6" t="s">
        <v>152</v>
      </c>
      <c r="C118" s="32" t="s">
        <v>151</v>
      </c>
      <c r="D118" s="17">
        <v>0</v>
      </c>
      <c r="E118" s="17">
        <v>0</v>
      </c>
      <c r="F118" s="17">
        <v>0</v>
      </c>
      <c r="G118" s="63" t="e">
        <f t="shared" si="6"/>
        <v>#DIV/0!</v>
      </c>
      <c r="H118" s="63" t="e">
        <f t="shared" si="5"/>
        <v>#DIV/0!</v>
      </c>
      <c r="I118" s="37"/>
    </row>
    <row r="119" spans="1:9" ht="36" customHeight="1">
      <c r="A119" s="32" t="s">
        <v>40</v>
      </c>
      <c r="B119" s="6" t="s">
        <v>193</v>
      </c>
      <c r="C119" s="32" t="s">
        <v>192</v>
      </c>
      <c r="D119" s="8">
        <v>3457.7</v>
      </c>
      <c r="E119" s="8">
        <v>3439.1</v>
      </c>
      <c r="F119" s="8">
        <v>3408.6</v>
      </c>
      <c r="G119" s="63">
        <f t="shared" si="6"/>
        <v>0.9857998091216705</v>
      </c>
      <c r="H119" s="63">
        <f t="shared" si="5"/>
        <v>0.9911314006571487</v>
      </c>
      <c r="I119" s="37"/>
    </row>
    <row r="120" spans="1:9" ht="26.25" customHeight="1">
      <c r="A120" s="2" t="s">
        <v>41</v>
      </c>
      <c r="B120" s="1" t="s">
        <v>74</v>
      </c>
      <c r="C120" s="2"/>
      <c r="D120" s="7">
        <f>D121+D122</f>
        <v>630</v>
      </c>
      <c r="E120" s="7">
        <f>E121+E122</f>
        <v>501.7</v>
      </c>
      <c r="F120" s="7">
        <f>F121+F122</f>
        <v>490.7</v>
      </c>
      <c r="G120" s="63">
        <f t="shared" si="6"/>
        <v>0.7788888888888889</v>
      </c>
      <c r="H120" s="63">
        <f t="shared" si="5"/>
        <v>0.9780745465417581</v>
      </c>
      <c r="I120" s="37"/>
    </row>
    <row r="121" spans="1:9" ht="23.25" customHeight="1" hidden="1">
      <c r="A121" s="32" t="s">
        <v>42</v>
      </c>
      <c r="B121" s="6" t="s">
        <v>75</v>
      </c>
      <c r="C121" s="32" t="s">
        <v>42</v>
      </c>
      <c r="D121" s="8">
        <v>0</v>
      </c>
      <c r="E121" s="8">
        <v>0</v>
      </c>
      <c r="F121" s="8">
        <v>0</v>
      </c>
      <c r="G121" s="63" t="e">
        <f t="shared" si="6"/>
        <v>#DIV/0!</v>
      </c>
      <c r="H121" s="63" t="e">
        <f t="shared" si="5"/>
        <v>#DIV/0!</v>
      </c>
      <c r="I121" s="37"/>
    </row>
    <row r="122" spans="1:9" ht="26.25" customHeight="1">
      <c r="A122" s="32" t="s">
        <v>76</v>
      </c>
      <c r="B122" s="6" t="s">
        <v>77</v>
      </c>
      <c r="C122" s="32" t="s">
        <v>76</v>
      </c>
      <c r="D122" s="8">
        <v>630</v>
      </c>
      <c r="E122" s="8">
        <v>501.7</v>
      </c>
      <c r="F122" s="8">
        <v>490.7</v>
      </c>
      <c r="G122" s="63">
        <f t="shared" si="6"/>
        <v>0.7788888888888889</v>
      </c>
      <c r="H122" s="63">
        <f t="shared" si="5"/>
        <v>0.9780745465417581</v>
      </c>
      <c r="I122" s="37"/>
    </row>
    <row r="123" spans="1:9" ht="26.25" customHeight="1" hidden="1">
      <c r="A123" s="32"/>
      <c r="B123" s="10" t="s">
        <v>18</v>
      </c>
      <c r="C123" s="32"/>
      <c r="D123" s="8">
        <v>0</v>
      </c>
      <c r="E123" s="8">
        <v>0</v>
      </c>
      <c r="F123" s="8">
        <v>0</v>
      </c>
      <c r="G123" s="63" t="e">
        <f t="shared" si="6"/>
        <v>#DIV/0!</v>
      </c>
      <c r="H123" s="63" t="e">
        <f t="shared" si="5"/>
        <v>#DIV/0!</v>
      </c>
      <c r="I123" s="37"/>
    </row>
    <row r="124" spans="1:9" ht="27" customHeight="1">
      <c r="A124" s="2" t="s">
        <v>78</v>
      </c>
      <c r="B124" s="1" t="s">
        <v>79</v>
      </c>
      <c r="C124" s="2"/>
      <c r="D124" s="7">
        <f>D125</f>
        <v>485</v>
      </c>
      <c r="E124" s="7">
        <f>E125</f>
        <v>478.6</v>
      </c>
      <c r="F124" s="7">
        <f>F125</f>
        <v>478.6</v>
      </c>
      <c r="G124" s="63">
        <f t="shared" si="6"/>
        <v>0.9868041237113403</v>
      </c>
      <c r="H124" s="63">
        <f t="shared" si="5"/>
        <v>1</v>
      </c>
      <c r="I124" s="37"/>
    </row>
    <row r="125" spans="1:9" ht="17.25" customHeight="1">
      <c r="A125" s="32" t="s">
        <v>80</v>
      </c>
      <c r="B125" s="6" t="s">
        <v>81</v>
      </c>
      <c r="C125" s="32" t="s">
        <v>80</v>
      </c>
      <c r="D125" s="8">
        <v>485</v>
      </c>
      <c r="E125" s="8">
        <v>478.6</v>
      </c>
      <c r="F125" s="8">
        <v>478.6</v>
      </c>
      <c r="G125" s="63">
        <f t="shared" si="6"/>
        <v>0.9868041237113403</v>
      </c>
      <c r="H125" s="63">
        <f t="shared" si="5"/>
        <v>1</v>
      </c>
      <c r="I125" s="37"/>
    </row>
    <row r="126" spans="1:9" ht="39.75" customHeight="1">
      <c r="A126" s="2" t="s">
        <v>82</v>
      </c>
      <c r="B126" s="1" t="s">
        <v>83</v>
      </c>
      <c r="C126" s="2"/>
      <c r="D126" s="7">
        <f>D127</f>
        <v>1240</v>
      </c>
      <c r="E126" s="7">
        <f>E127</f>
        <v>1084</v>
      </c>
      <c r="F126" s="7">
        <f>F127</f>
        <v>697.8</v>
      </c>
      <c r="G126" s="63">
        <f t="shared" si="6"/>
        <v>0.562741935483871</v>
      </c>
      <c r="H126" s="63">
        <f t="shared" si="5"/>
        <v>0.6437269372693727</v>
      </c>
      <c r="I126" s="37"/>
    </row>
    <row r="127" spans="1:9" ht="17.25" customHeight="1">
      <c r="A127" s="32" t="s">
        <v>84</v>
      </c>
      <c r="B127" s="6" t="s">
        <v>119</v>
      </c>
      <c r="C127" s="32" t="s">
        <v>84</v>
      </c>
      <c r="D127" s="8">
        <v>1240</v>
      </c>
      <c r="E127" s="8">
        <v>1084</v>
      </c>
      <c r="F127" s="8">
        <v>697.8</v>
      </c>
      <c r="G127" s="63">
        <f t="shared" si="6"/>
        <v>0.562741935483871</v>
      </c>
      <c r="H127" s="63">
        <f t="shared" si="5"/>
        <v>0.6437269372693727</v>
      </c>
      <c r="I127" s="37"/>
    </row>
    <row r="128" spans="1:9" ht="26.25" customHeight="1">
      <c r="A128" s="2" t="s">
        <v>85</v>
      </c>
      <c r="B128" s="1" t="s">
        <v>88</v>
      </c>
      <c r="C128" s="2"/>
      <c r="D128" s="7">
        <f>D129+D131+D130</f>
        <v>5130.9</v>
      </c>
      <c r="E128" s="7">
        <f>E129+E131+E130</f>
        <v>3848.1000000000004</v>
      </c>
      <c r="F128" s="7">
        <f>F129+F131+F130</f>
        <v>1869.3000000000002</v>
      </c>
      <c r="G128" s="63">
        <f t="shared" si="6"/>
        <v>0.36432204876337493</v>
      </c>
      <c r="H128" s="63">
        <f t="shared" si="5"/>
        <v>0.4857721992671708</v>
      </c>
      <c r="I128" s="37"/>
    </row>
    <row r="129" spans="1:9" ht="67.5" customHeight="1">
      <c r="A129" s="32" t="s">
        <v>86</v>
      </c>
      <c r="B129" s="6" t="s">
        <v>194</v>
      </c>
      <c r="C129" s="32" t="s">
        <v>195</v>
      </c>
      <c r="D129" s="8">
        <v>2278.6</v>
      </c>
      <c r="E129" s="8">
        <v>1708.9</v>
      </c>
      <c r="F129" s="8">
        <v>1667.4</v>
      </c>
      <c r="G129" s="63">
        <f t="shared" si="6"/>
        <v>0.731765118932678</v>
      </c>
      <c r="H129" s="63">
        <f t="shared" si="5"/>
        <v>0.9757153724618175</v>
      </c>
      <c r="I129" s="37"/>
    </row>
    <row r="130" spans="1:9" ht="42.75" customHeight="1">
      <c r="A130" s="32" t="s">
        <v>86</v>
      </c>
      <c r="B130" s="6" t="s">
        <v>196</v>
      </c>
      <c r="C130" s="32" t="s">
        <v>197</v>
      </c>
      <c r="D130" s="8">
        <v>1823.1</v>
      </c>
      <c r="E130" s="8">
        <v>1367.3</v>
      </c>
      <c r="F130" s="8">
        <v>201.9</v>
      </c>
      <c r="G130" s="63">
        <f t="shared" si="6"/>
        <v>0.11074543360210631</v>
      </c>
      <c r="H130" s="63">
        <f t="shared" si="5"/>
        <v>0.14766327799312515</v>
      </c>
      <c r="I130" s="37"/>
    </row>
    <row r="131" spans="1:9" ht="42" customHeight="1">
      <c r="A131" s="32" t="s">
        <v>87</v>
      </c>
      <c r="B131" s="6" t="s">
        <v>135</v>
      </c>
      <c r="C131" s="32" t="s">
        <v>198</v>
      </c>
      <c r="D131" s="8">
        <v>1029.2</v>
      </c>
      <c r="E131" s="8">
        <v>771.9</v>
      </c>
      <c r="F131" s="8">
        <v>0</v>
      </c>
      <c r="G131" s="63">
        <f t="shared" si="6"/>
        <v>0</v>
      </c>
      <c r="H131" s="63">
        <f t="shared" si="5"/>
        <v>0</v>
      </c>
      <c r="I131" s="37"/>
    </row>
    <row r="132" spans="1:9" ht="26.25" customHeight="1">
      <c r="A132" s="21"/>
      <c r="B132" s="22" t="s">
        <v>43</v>
      </c>
      <c r="C132" s="21"/>
      <c r="D132" s="23">
        <f>D43+D61+D63+D68+D83+D97+D105+D109+D120+D124+D126+D128</f>
        <v>643051</v>
      </c>
      <c r="E132" s="23">
        <f>E43+E61+E63+E68+E83+E97+E105+E109+E120+E124+E126+E128</f>
        <v>536253.8999999998</v>
      </c>
      <c r="F132" s="23">
        <f>F43+F61+F63+F68+F83+F97+F105+F109+F120+F124+F126+F128</f>
        <v>449965.0999999999</v>
      </c>
      <c r="G132" s="62">
        <f t="shared" si="6"/>
        <v>0.6997347022242403</v>
      </c>
      <c r="H132" s="62">
        <f t="shared" si="5"/>
        <v>0.8390896551055388</v>
      </c>
      <c r="I132" s="37"/>
    </row>
    <row r="133" spans="1:9" ht="19.5" customHeight="1">
      <c r="A133" s="49"/>
      <c r="B133" s="6" t="s">
        <v>57</v>
      </c>
      <c r="C133" s="32"/>
      <c r="D133" s="59">
        <f>D128+D62</f>
        <v>5130.9</v>
      </c>
      <c r="E133" s="59">
        <f>E128+E62</f>
        <v>3848.1000000000004</v>
      </c>
      <c r="F133" s="59">
        <f>F128+F62</f>
        <v>1869.3000000000002</v>
      </c>
      <c r="G133" s="63">
        <f t="shared" si="6"/>
        <v>0.36432204876337493</v>
      </c>
      <c r="H133" s="63">
        <f t="shared" si="5"/>
        <v>0.4857721992671708</v>
      </c>
      <c r="I133" s="37"/>
    </row>
    <row r="134" spans="4:7" ht="15">
      <c r="D134" s="60"/>
      <c r="E134" s="60"/>
      <c r="F134" s="60"/>
      <c r="G134" s="30"/>
    </row>
    <row r="135" spans="4:7" ht="15">
      <c r="D135" s="60"/>
      <c r="E135" s="60"/>
      <c r="F135" s="60"/>
      <c r="G135" s="30"/>
    </row>
    <row r="136" spans="2:7" ht="15">
      <c r="B136" s="25" t="s">
        <v>233</v>
      </c>
      <c r="D136" s="69">
        <v>0</v>
      </c>
      <c r="E136" s="60"/>
      <c r="F136" s="60">
        <v>2546.5</v>
      </c>
      <c r="G136" s="30"/>
    </row>
    <row r="137" spans="4:7" ht="15">
      <c r="D137" s="69"/>
      <c r="E137" s="60"/>
      <c r="F137" s="60"/>
      <c r="G137" s="30"/>
    </row>
    <row r="138" spans="2:7" ht="15">
      <c r="B138" s="25" t="s">
        <v>225</v>
      </c>
      <c r="D138" s="69"/>
      <c r="E138" s="60"/>
      <c r="F138" s="60"/>
      <c r="G138" s="30"/>
    </row>
    <row r="139" spans="2:9" ht="15">
      <c r="B139" s="25" t="s">
        <v>58</v>
      </c>
      <c r="D139" s="69">
        <v>9600</v>
      </c>
      <c r="E139" s="60"/>
      <c r="F139" s="60">
        <v>9600</v>
      </c>
      <c r="G139" s="30"/>
      <c r="H139" s="27"/>
      <c r="I139" s="44"/>
    </row>
    <row r="140" spans="4:7" ht="15">
      <c r="D140" s="69"/>
      <c r="E140" s="60"/>
      <c r="F140" s="60"/>
      <c r="G140" s="30"/>
    </row>
    <row r="141" spans="2:7" ht="15">
      <c r="B141" s="25" t="s">
        <v>222</v>
      </c>
      <c r="D141" s="69"/>
      <c r="E141" s="60"/>
      <c r="F141" s="60"/>
      <c r="G141" s="30"/>
    </row>
    <row r="142" spans="2:9" ht="15">
      <c r="B142" s="25" t="s">
        <v>59</v>
      </c>
      <c r="D142" s="69">
        <v>21500</v>
      </c>
      <c r="E142" s="60"/>
      <c r="F142" s="60">
        <v>10000</v>
      </c>
      <c r="G142" s="30"/>
      <c r="H142" s="27"/>
      <c r="I142" s="44"/>
    </row>
    <row r="143" spans="4:7" ht="15">
      <c r="D143" s="69"/>
      <c r="E143" s="60"/>
      <c r="F143" s="60"/>
      <c r="G143" s="30"/>
    </row>
    <row r="144" spans="2:7" ht="15">
      <c r="B144" s="25" t="s">
        <v>224</v>
      </c>
      <c r="D144" s="69"/>
      <c r="E144" s="60"/>
      <c r="F144" s="60"/>
      <c r="G144" s="30"/>
    </row>
    <row r="145" spans="2:7" ht="15">
      <c r="B145" s="25" t="s">
        <v>60</v>
      </c>
      <c r="D145" s="69">
        <v>6075</v>
      </c>
      <c r="E145" s="60"/>
      <c r="F145" s="60">
        <v>6075</v>
      </c>
      <c r="G145" s="30"/>
    </row>
    <row r="146" spans="4:7" ht="15">
      <c r="D146" s="69"/>
      <c r="E146" s="60"/>
      <c r="F146" s="60"/>
      <c r="G146" s="30"/>
    </row>
    <row r="147" spans="2:7" ht="15">
      <c r="B147" s="25" t="s">
        <v>223</v>
      </c>
      <c r="D147" s="69"/>
      <c r="E147" s="60"/>
      <c r="F147" s="60"/>
      <c r="G147" s="30"/>
    </row>
    <row r="148" spans="2:8" ht="15">
      <c r="B148" s="25" t="s">
        <v>61</v>
      </c>
      <c r="D148" s="69">
        <v>10000</v>
      </c>
      <c r="E148" s="60"/>
      <c r="F148" s="60">
        <v>8000</v>
      </c>
      <c r="G148" s="30"/>
      <c r="H148" s="29"/>
    </row>
    <row r="149" spans="4:7" ht="15">
      <c r="D149" s="69"/>
      <c r="E149" s="60"/>
      <c r="F149" s="60"/>
      <c r="G149" s="30"/>
    </row>
    <row r="150" spans="4:7" ht="15">
      <c r="D150" s="69"/>
      <c r="E150" s="60"/>
      <c r="F150" s="60"/>
      <c r="G150" s="30"/>
    </row>
    <row r="151" spans="2:9" ht="15">
      <c r="B151" s="25" t="s">
        <v>226</v>
      </c>
      <c r="D151" s="69">
        <v>1689.7</v>
      </c>
      <c r="E151" s="60"/>
      <c r="F151" s="60">
        <f>F136+F37+F139+F142-F132-F145-F148</f>
        <v>949.5000000000582</v>
      </c>
      <c r="G151" s="30"/>
      <c r="H151" s="30"/>
      <c r="I151" s="46"/>
    </row>
    <row r="152" spans="4:7" ht="15">
      <c r="D152" s="70"/>
      <c r="E152" s="60"/>
      <c r="F152" s="60"/>
      <c r="G152" s="30"/>
    </row>
    <row r="153" spans="4:7" ht="15" hidden="1">
      <c r="D153" s="60"/>
      <c r="E153" s="60"/>
      <c r="F153" s="60"/>
      <c r="G153" s="30"/>
    </row>
    <row r="154" spans="2:7" ht="15" hidden="1">
      <c r="B154" s="25" t="s">
        <v>62</v>
      </c>
      <c r="D154" s="60"/>
      <c r="E154" s="60"/>
      <c r="F154" s="60"/>
      <c r="G154" s="30"/>
    </row>
    <row r="155" spans="2:7" ht="15" hidden="1">
      <c r="B155" s="25" t="s">
        <v>63</v>
      </c>
      <c r="D155" s="60"/>
      <c r="E155" s="60"/>
      <c r="F155" s="60"/>
      <c r="G155" s="30"/>
    </row>
    <row r="156" spans="2:7" ht="15" hidden="1">
      <c r="B156" s="25" t="s">
        <v>64</v>
      </c>
      <c r="D156" s="60"/>
      <c r="E156" s="60"/>
      <c r="F156" s="60"/>
      <c r="G156" s="30"/>
    </row>
    <row r="160" ht="16.5">
      <c r="B160" s="85" t="s">
        <v>234</v>
      </c>
    </row>
    <row r="161" spans="2:6" ht="16.5">
      <c r="B161" s="85" t="s">
        <v>235</v>
      </c>
      <c r="F161" s="85" t="s">
        <v>236</v>
      </c>
    </row>
  </sheetData>
  <sheetProtection/>
  <mergeCells count="22">
    <mergeCell ref="D3:D4"/>
    <mergeCell ref="A3:A4"/>
    <mergeCell ref="L45:N46"/>
    <mergeCell ref="F40:F41"/>
    <mergeCell ref="J45:K45"/>
    <mergeCell ref="H3:H4"/>
    <mergeCell ref="J46:K46"/>
    <mergeCell ref="A2:H2"/>
    <mergeCell ref="A40:A41"/>
    <mergeCell ref="H40:H41"/>
    <mergeCell ref="B40:B41"/>
    <mergeCell ref="D40:D41"/>
    <mergeCell ref="G40:G41"/>
    <mergeCell ref="E1:H1"/>
    <mergeCell ref="B3:B4"/>
    <mergeCell ref="F3:F4"/>
    <mergeCell ref="C40:C41"/>
    <mergeCell ref="E3:E4"/>
    <mergeCell ref="C3:C4"/>
    <mergeCell ref="E40:E41"/>
    <mergeCell ref="A39:H39"/>
    <mergeCell ref="G3:G4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2016-10-19T08:51:44Z</cp:lastPrinted>
  <dcterms:created xsi:type="dcterms:W3CDTF">1996-10-08T23:32:33Z</dcterms:created>
  <dcterms:modified xsi:type="dcterms:W3CDTF">2016-10-19T08:51:50Z</dcterms:modified>
  <cp:category/>
  <cp:version/>
  <cp:contentType/>
  <cp:contentStatus/>
</cp:coreProperties>
</file>