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<sst xmlns="http://schemas.openxmlformats.org/spreadsheetml/2006/main" count="289" uniqueCount="249">
  <si>
    <t>ДОХОДЫ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</si>
  <si>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</si>
  <si>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</si>
  <si>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</si>
  <si>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</si>
  <si>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</si>
  <si>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</si>
  <si>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</si>
  <si>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</si>
  <si>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</si>
  <si>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</si>
  <si>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</si>
  <si>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</si>
  <si>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</si>
  <si>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</si>
  <si>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</si>
  <si>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</si>
  <si>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</si>
  <si>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</si>
  <si>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</si>
  <si>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</si>
  <si>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</si>
  <si>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</si>
  <si>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</si>
  <si>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</si>
  <si>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</si>
  <si>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</si>
  <si>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</si>
  <si>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</si>
  <si>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</si>
  <si>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</si>
  <si>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</si>
  <si>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</si>
  <si>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</si>
  <si>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</si>
  <si>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</si>
  <si>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</si>
  <si>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</si>
  <si>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</si>
  <si>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</si>
  <si>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</si>
  <si>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</si>
  <si>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</si>
  <si>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</si>
  <si>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</si>
  <si>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</si>
  <si>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</si>
  <si>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</si>
  <si>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</si>
  <si>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</si>
  <si>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</si>
  <si>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</si>
  <si>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</si>
  <si>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</si>
  <si>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</si>
  <si>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</si>
  <si>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</si>
  <si>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</si>
  <si>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</si>
  <si>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</si>
  <si>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</si>
  <si>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</si>
  <si>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</si>
  <si>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</si>
  <si>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</si>
  <si>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</si>
  <si>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</si>
  <si>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</si>
  <si>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</si>
  <si>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</si>
  <si>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</si>
  <si>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</si>
  <si>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</si>
  <si>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</si>
  <si>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</si>
  <si>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</si>
  <si>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</si>
  <si>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</si>
  <si>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</si>
  <si>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</si>
  <si>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</si>
  <si>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</si>
  <si>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</si>
  <si>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</si>
  <si>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</si>
  <si>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</si>
  <si>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</si>
  <si>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</si>
  <si>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</si>
  <si>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</si>
  <si>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</si>
  <si>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</si>
  <si>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</si>
  <si>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</si>
  <si>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</si>
  <si>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</si>
  <si>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</si>
  <si>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</si>
  <si>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</si>
  <si>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</si>
  <si>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</si>
  <si>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</si>
  <si>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</si>
  <si>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</si>
  <si>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</si>
  <si>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</si>
  <si>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</si>
  <si>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</si>
  <si>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</si>
  <si>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</si>
  <si>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</si>
  <si>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</si>
  <si>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</si>
  <si>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</si>
  <si>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</si>
  <si>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</si>
  <si>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</si>
  <si>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</si>
  <si>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</si>
  <si>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</si>
  <si>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</si>
  <si>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</si>
  <si>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6215020, 6205020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</si>
  <si>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</si>
  <si>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</si>
  <si>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</si>
  <si>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</si>
  <si>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</si>
  <si>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</si>
  <si>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</si>
  <si>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</si>
  <si>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</si>
  <si>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</si>
  <si>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</si>
  <si>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</si>
  <si>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</si>
  <si>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</si>
  <si>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</si>
  <si>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</si>
  <si>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</si>
  <si>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</si>
  <si>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</si>
  <si>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</si>
  <si>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</si>
  <si>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</si>
  <si>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</si>
  <si>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</si>
  <si>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</si>
  <si>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</si>
  <si>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</si>
  <si>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</si>
  <si>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</si>
  <si>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</si>
  <si>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</si>
  <si>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</si>
  <si>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</si>
  <si>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</si>
  <si>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</si>
  <si>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</si>
  <si>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</si>
  <si>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</si>
  <si>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</si>
  <si>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</si>
  <si>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</si>
  <si>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</si>
  <si>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</si>
  <si>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</si>
  <si>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</si>
  <si>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</si>
  <si>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</si>
  <si>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</si>
  <si>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</si>
  <si>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</si>
  <si>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</si>
  <si>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</si>
  <si>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</si>
  <si>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</si>
  <si>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</si>
  <si>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</si>
  <si>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</si>
  <si>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</si>
  <si>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</si>
  <si>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</si>
  <si>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</si>
  <si>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</si>
  <si>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</si>
  <si>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</si>
  <si>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</si>
  <si>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</si>
  <si>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</si>
  <si>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</si>
  <si>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</si>
  <si>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</si>
  <si>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</si>
  <si>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75201G0800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</si>
  <si>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</si>
  <si>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</si>
  <si>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</si>
  <si>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</si>
  <si>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</si>
  <si>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</si>
  <si>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72109V0000</t>
  </si>
  <si>
    <t>Основное мероприятие "Актуализация схемы территориального планирования Ртищевского муниципального района"</t>
  </si>
  <si>
    <t>7240100C30</t>
  </si>
  <si>
    <t>Откачка воды из скважин в п. Ртищевский Ртищевского муниципального района Саратовской области</t>
  </si>
  <si>
    <t>Другие вопросы в области культуы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</si>
  <si>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</si>
  <si>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Остатки на начало года</t>
  </si>
  <si>
    <t>план на 9 месяцев</t>
  </si>
  <si>
    <t>% к плану 9 месяцев</t>
  </si>
  <si>
    <t>75302G0810</t>
  </si>
  <si>
    <t>7240300750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</si>
  <si>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</si>
  <si>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>82001..270  04.35.00</t>
  </si>
  <si>
    <t>- Погашен банковский кредит от кредитных организаций</t>
  </si>
  <si>
    <t>Сведения 
об исполнении бюджета Ртищевского муниципального района 
за 2017 год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</si>
  <si>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</si>
  <si>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</si>
  <si>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</si>
  <si>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</si>
  <si>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</si>
  <si>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</si>
  <si>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</si>
  <si>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Доходы от сдачи в аренду  имущества</t>
  </si>
  <si>
    <t>Плата за негативное воздействие на окружающую среду</t>
  </si>
  <si>
    <t>Штрафы, санкции, возмещение ущерба, в том числе:</t>
  </si>
  <si>
    <t xml:space="preserve">Доходы от продажи имущества и земельных участков, находящихся в муниципальной собственности </t>
  </si>
  <si>
    <t>Доходы от оказания платных услуг (компенсация затрат)</t>
  </si>
  <si>
    <t>Прочие неналоговые доходы бюджетов муниципального  района</t>
  </si>
  <si>
    <t>ИТОГО ДОХОДОВ</t>
  </si>
  <si>
    <t>Иные межбюджетные трансферты на выполнение полномочий  (бюджету муниципального района из бюджетов поселений)</t>
  </si>
  <si>
    <t>Администрация муниципального района</t>
  </si>
  <si>
    <t>Другие общегосударственные вопросы, в том числе:</t>
  </si>
  <si>
    <t>Расходы на оплату членских взносов в ассоциацию "Совет муниципальных образований" Саратовской области</t>
  </si>
  <si>
    <t>Отдел по управлению имуществом муниципального района</t>
  </si>
  <si>
    <t>НАЦИОНАЛЬНАЯ БЕЗОПАСНОСТЬ И ПРАВООХРАНИТЕЛЬНАЯ ДЕЯТЕЛЬНОСТЬ</t>
  </si>
  <si>
    <t>Дорожное хозяйство (дорожные фонды), в том числе:</t>
  </si>
  <si>
    <t>Жилищное хозяйство, в том числе: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</si>
  <si>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из них:</t>
  </si>
  <si>
    <t>Охрана семьи и детства  (Компенсация части родительской платы, опека несовершеннолетних)</t>
  </si>
  <si>
    <t>Капитальный ремонт, ремонт и содержание автомобильных дорог общего пользования местного значения за счет средств  муниципального дорожного фонда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</si>
  <si>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</si>
  <si>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"Содержание автомобильных дорог общего пользования местного значения"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</si>
  <si>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</si>
  <si>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Актуализация правил землепользования и застройки территории Шило-Голицынского МО (часть территории - с. Шило-Голицыно)</t>
  </si>
  <si>
    <t>Получен банковский кредит от кредитных организаций</t>
  </si>
  <si>
    <t>-</t>
  </si>
  <si>
    <t>+</t>
  </si>
  <si>
    <t>Прочие доходы от использования имущества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</si>
</sst>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9" fontId="1" fillId="0" borderId="1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top" wrapText="1"/>
    </xf>
    <xf numFmtId="185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195" fontId="3" fillId="0" borderId="11" xfId="52" applyNumberFormat="1" applyFont="1" applyFill="1" applyBorder="1" applyAlignment="1" applyProtection="1">
      <alignment vertical="center" wrapText="1"/>
      <protection hidden="1"/>
    </xf>
    <xf numFmtId="49" fontId="3" fillId="0" borderId="11" xfId="52" applyNumberFormat="1" applyFont="1" applyFill="1" applyBorder="1" applyAlignment="1" applyProtection="1">
      <alignment vertical="center" wrapText="1"/>
      <protection hidden="1"/>
    </xf>
    <xf numFmtId="9" fontId="2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95" fontId="3" fillId="0" borderId="11" xfId="52" applyNumberFormat="1" applyFont="1" applyFill="1" applyBorder="1" applyAlignment="1" applyProtection="1">
      <alignment wrapText="1"/>
      <protection hidden="1"/>
    </xf>
    <xf numFmtId="49" fontId="3" fillId="0" borderId="11" xfId="52" applyNumberFormat="1" applyFont="1" applyFill="1" applyBorder="1" applyAlignment="1" applyProtection="1">
      <alignment wrapText="1"/>
      <protection hidden="1"/>
    </xf>
    <xf numFmtId="195" fontId="2" fillId="0" borderId="11" xfId="52" applyNumberFormat="1" applyFont="1" applyFill="1" applyBorder="1" applyAlignment="1" applyProtection="1">
      <alignment vertical="center" wrapText="1"/>
      <protection hidden="1"/>
    </xf>
    <xf numFmtId="49" fontId="2" fillId="0" borderId="11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5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2" xfId="54" applyNumberFormat="1" applyFont="1" applyFill="1" applyBorder="1" applyAlignment="1" applyProtection="1">
      <alignment horizontal="left" vertical="center" wrapText="1"/>
      <protection hidden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left" vertical="top" wrapText="1"/>
    </xf>
    <xf numFmtId="9" fontId="2" fillId="0" borderId="14" xfId="0" applyNumberFormat="1" applyFont="1" applyFill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9"/>
  <sheetViews>
    <sheetView tabSelected="1" view="pageBreakPreview" zoomScaleNormal="85" zoomScaleSheetLayoutView="100" workbookViewId="0" topLeftCell="B142">
      <selection activeCell="B5" sqref="B5"/>
    </sheetView>
  </sheetViews>
  <sheetFormatPr defaultColWidth="9.140625" defaultRowHeight="12.75"/>
  <cols>
    <col min="1" max="1" width="6.57421875" style="31" hidden="1" customWidth="1"/>
    <col min="2" max="2" width="78.57421875" style="31" customWidth="1"/>
    <col min="3" max="3" width="15.7109375" style="32" hidden="1" customWidth="1"/>
    <col min="4" max="4" width="21.28125" style="34" customWidth="1"/>
    <col min="5" max="5" width="17.57421875" style="34" hidden="1" customWidth="1"/>
    <col min="6" max="6" width="18.28125" style="34" customWidth="1"/>
    <col min="7" max="7" width="19.28125" style="34" customWidth="1"/>
    <col min="8" max="8" width="12.57421875" style="34" hidden="1" customWidth="1"/>
    <col min="9" max="9" width="12.57421875" style="31" hidden="1" customWidth="1"/>
    <col min="10" max="10" width="14.57421875" style="31" hidden="1" customWidth="1"/>
    <col min="11" max="11" width="7.140625" style="31" hidden="1" customWidth="1"/>
    <col min="12" max="12" width="17.57421875" style="31" hidden="1" customWidth="1"/>
    <col min="13" max="14" width="9.140625" style="31" hidden="1" customWidth="1"/>
    <col min="15" max="16384" width="9.140625" style="31" customWidth="1"/>
  </cols>
  <sheetData>
    <row r="1" spans="1:9" ht="50.25" customHeight="1">
      <c r="A1" s="76" t="s">
        <v>215</v>
      </c>
      <c r="B1" s="76"/>
      <c r="C1" s="76"/>
      <c r="D1" s="76"/>
      <c r="E1" s="76"/>
      <c r="F1" s="76"/>
      <c r="G1" s="76"/>
      <c r="H1" s="76"/>
      <c r="I1" s="38"/>
    </row>
    <row r="2" spans="1:9" ht="12.75" customHeight="1">
      <c r="A2" s="70"/>
      <c r="B2" s="63" t="s">
        <v>0</v>
      </c>
      <c r="C2" s="65" t="s">
        <v>80</v>
      </c>
      <c r="D2" s="62" t="s">
        <v>216</v>
      </c>
      <c r="E2" s="60" t="s">
        <v>208</v>
      </c>
      <c r="F2" s="62" t="s">
        <v>217</v>
      </c>
      <c r="G2" s="62" t="s">
        <v>218</v>
      </c>
      <c r="H2" s="73" t="s">
        <v>209</v>
      </c>
      <c r="I2" s="1"/>
    </row>
    <row r="3" spans="1:9" ht="103.5" customHeight="1">
      <c r="A3" s="70"/>
      <c r="B3" s="64"/>
      <c r="C3" s="66"/>
      <c r="D3" s="62"/>
      <c r="E3" s="61"/>
      <c r="F3" s="62"/>
      <c r="G3" s="62"/>
      <c r="H3" s="74"/>
      <c r="I3" s="1"/>
    </row>
    <row r="4" spans="1:9" ht="19.5" customHeight="1">
      <c r="A4" s="39"/>
      <c r="B4" s="54">
        <v>1</v>
      </c>
      <c r="C4" s="2"/>
      <c r="D4" s="48">
        <v>2</v>
      </c>
      <c r="E4" s="49"/>
      <c r="F4" s="48">
        <v>3</v>
      </c>
      <c r="G4" s="48">
        <v>4</v>
      </c>
      <c r="H4" s="3"/>
      <c r="I4" s="1"/>
    </row>
    <row r="5" spans="1:9" ht="24" customHeight="1">
      <c r="A5" s="39"/>
      <c r="B5" s="4" t="s">
        <v>219</v>
      </c>
      <c r="C5" s="5"/>
      <c r="D5" s="8">
        <f>D6+D7+D8+D9+D10+D11+D12+D13+D14+D15+D16+D17+D18+D19+D20+D21+D22+D24+D25</f>
        <v>181986.90000000002</v>
      </c>
      <c r="E5" s="8">
        <f>E6+E7+E8+E9+E10+E11+E12+E13+E14+E15+E16+E17+E18+E19+E20+E21+E22+E24+E25</f>
        <v>131655.19999999998</v>
      </c>
      <c r="F5" s="8">
        <f>F6+F7+F8+F9+F10+F11+F12+F13+F14+F15+F16+F17+F18+F19+F20+F21+F22+F24+F25</f>
        <v>185864.99999999997</v>
      </c>
      <c r="G5" s="53">
        <f>F5/D5</f>
        <v>1.0213097755937375</v>
      </c>
      <c r="H5" s="6">
        <f>F5/E5</f>
        <v>1.4117558592444506</v>
      </c>
      <c r="I5" s="7"/>
    </row>
    <row r="6" spans="1:9" ht="16.5">
      <c r="A6" s="39"/>
      <c r="B6" s="4" t="s">
        <v>220</v>
      </c>
      <c r="C6" s="5"/>
      <c r="D6" s="8">
        <v>109332.8</v>
      </c>
      <c r="E6" s="8">
        <v>84500</v>
      </c>
      <c r="F6" s="8">
        <v>112593.3</v>
      </c>
      <c r="G6" s="53">
        <f aca="true" t="shared" si="0" ref="G6:G34">F6/D6</f>
        <v>1.0298217918136185</v>
      </c>
      <c r="H6" s="6">
        <f aca="true" t="shared" si="1" ref="H6:H34">F6/E6</f>
        <v>1.3324650887573966</v>
      </c>
      <c r="I6" s="7"/>
    </row>
    <row r="7" spans="1:9" ht="16.5">
      <c r="A7" s="39"/>
      <c r="B7" s="4" t="s">
        <v>221</v>
      </c>
      <c r="C7" s="5"/>
      <c r="D7" s="8">
        <v>16100</v>
      </c>
      <c r="E7" s="8">
        <v>12600</v>
      </c>
      <c r="F7" s="8">
        <v>16166.6</v>
      </c>
      <c r="G7" s="53">
        <f t="shared" si="0"/>
        <v>1.004136645962733</v>
      </c>
      <c r="H7" s="6">
        <f t="shared" si="1"/>
        <v>1.283063492063492</v>
      </c>
      <c r="I7" s="7"/>
    </row>
    <row r="8" spans="1:9" ht="16.5">
      <c r="A8" s="39"/>
      <c r="B8" s="4" t="s">
        <v>222</v>
      </c>
      <c r="C8" s="5"/>
      <c r="D8" s="8">
        <v>9335.4</v>
      </c>
      <c r="E8" s="8">
        <v>7104.4</v>
      </c>
      <c r="F8" s="8">
        <v>9351.4</v>
      </c>
      <c r="G8" s="53">
        <f t="shared" si="0"/>
        <v>1.0017139062064828</v>
      </c>
      <c r="H8" s="6">
        <f t="shared" si="1"/>
        <v>1.3162828669556894</v>
      </c>
      <c r="I8" s="7"/>
    </row>
    <row r="9" spans="1:9" ht="16.5" hidden="1">
      <c r="A9" s="39"/>
      <c r="B9" s="4" t="s">
        <v>1</v>
      </c>
      <c r="C9" s="5"/>
      <c r="D9" s="8">
        <v>0</v>
      </c>
      <c r="E9" s="8">
        <v>0</v>
      </c>
      <c r="F9" s="8">
        <v>0</v>
      </c>
      <c r="G9" s="53" t="e">
        <f t="shared" si="0"/>
        <v>#DIV/0!</v>
      </c>
      <c r="H9" s="6" t="e">
        <f t="shared" si="1"/>
        <v>#DIV/0!</v>
      </c>
      <c r="I9" s="7"/>
    </row>
    <row r="10" spans="1:9" ht="16.5">
      <c r="A10" s="39"/>
      <c r="B10" s="4" t="s">
        <v>109</v>
      </c>
      <c r="C10" s="5"/>
      <c r="D10" s="8">
        <v>20697.5</v>
      </c>
      <c r="E10" s="8">
        <v>15160</v>
      </c>
      <c r="F10" s="8">
        <v>21033</v>
      </c>
      <c r="G10" s="53">
        <f t="shared" si="0"/>
        <v>1.016209687160285</v>
      </c>
      <c r="H10" s="6">
        <f t="shared" si="1"/>
        <v>1.387401055408971</v>
      </c>
      <c r="I10" s="7"/>
    </row>
    <row r="11" spans="1:9" ht="16.5" hidden="1">
      <c r="A11" s="39"/>
      <c r="B11" s="4" t="s">
        <v>2</v>
      </c>
      <c r="C11" s="5"/>
      <c r="D11" s="8">
        <v>0</v>
      </c>
      <c r="E11" s="8">
        <v>0</v>
      </c>
      <c r="F11" s="8">
        <v>0</v>
      </c>
      <c r="G11" s="53" t="e">
        <f t="shared" si="0"/>
        <v>#DIV/0!</v>
      </c>
      <c r="H11" s="6" t="e">
        <f t="shared" si="1"/>
        <v>#DIV/0!</v>
      </c>
      <c r="I11" s="7"/>
    </row>
    <row r="12" spans="1:9" ht="16.5">
      <c r="A12" s="39"/>
      <c r="B12" s="4" t="s">
        <v>54</v>
      </c>
      <c r="C12" s="5"/>
      <c r="D12" s="8">
        <v>4321</v>
      </c>
      <c r="E12" s="8">
        <v>2016</v>
      </c>
      <c r="F12" s="8">
        <v>4362.3</v>
      </c>
      <c r="G12" s="53">
        <f t="shared" si="0"/>
        <v>1.0095579726915067</v>
      </c>
      <c r="H12" s="6">
        <f t="shared" si="1"/>
        <v>2.163839285714286</v>
      </c>
      <c r="I12" s="7"/>
    </row>
    <row r="13" spans="1:9" ht="16.5">
      <c r="A13" s="39"/>
      <c r="B13" s="4" t="s">
        <v>172</v>
      </c>
      <c r="C13" s="5"/>
      <c r="D13" s="8">
        <v>118</v>
      </c>
      <c r="E13" s="8">
        <v>64</v>
      </c>
      <c r="F13" s="8">
        <v>118.1</v>
      </c>
      <c r="G13" s="53">
        <f t="shared" si="0"/>
        <v>1.0008474576271187</v>
      </c>
      <c r="H13" s="6">
        <f t="shared" si="1"/>
        <v>1.8453125</v>
      </c>
      <c r="I13" s="7"/>
    </row>
    <row r="14" spans="1:9" ht="16.5">
      <c r="A14" s="39"/>
      <c r="B14" s="4" t="s">
        <v>3</v>
      </c>
      <c r="C14" s="5"/>
      <c r="D14" s="8">
        <v>4500</v>
      </c>
      <c r="E14" s="8">
        <v>2800</v>
      </c>
      <c r="F14" s="8">
        <v>4528.7</v>
      </c>
      <c r="G14" s="53">
        <f t="shared" si="0"/>
        <v>1.0063777777777778</v>
      </c>
      <c r="H14" s="6">
        <f t="shared" si="1"/>
        <v>1.617392857142857</v>
      </c>
      <c r="I14" s="7"/>
    </row>
    <row r="15" spans="1:9" ht="16.5">
      <c r="A15" s="39"/>
      <c r="B15" s="4" t="s">
        <v>223</v>
      </c>
      <c r="C15" s="5"/>
      <c r="D15" s="8">
        <v>540</v>
      </c>
      <c r="E15" s="8">
        <v>300</v>
      </c>
      <c r="F15" s="8">
        <v>542.8</v>
      </c>
      <c r="G15" s="53">
        <f t="shared" si="0"/>
        <v>1.0051851851851852</v>
      </c>
      <c r="H15" s="6">
        <f t="shared" si="1"/>
        <v>1.8093333333333332</v>
      </c>
      <c r="I15" s="7"/>
    </row>
    <row r="16" spans="1:9" ht="16.5" hidden="1">
      <c r="A16" s="39"/>
      <c r="B16" s="4" t="s">
        <v>4</v>
      </c>
      <c r="C16" s="5"/>
      <c r="D16" s="8">
        <v>0</v>
      </c>
      <c r="E16" s="8">
        <v>0</v>
      </c>
      <c r="F16" s="8">
        <v>0</v>
      </c>
      <c r="G16" s="53" t="e">
        <f t="shared" si="0"/>
        <v>#DIV/0!</v>
      </c>
      <c r="H16" s="6" t="e">
        <f t="shared" si="1"/>
        <v>#DIV/0!</v>
      </c>
      <c r="I16" s="7"/>
    </row>
    <row r="17" spans="1:9" ht="16.5" hidden="1">
      <c r="A17" s="39"/>
      <c r="B17" s="4" t="s">
        <v>5</v>
      </c>
      <c r="C17" s="5"/>
      <c r="D17" s="8">
        <v>0</v>
      </c>
      <c r="E17" s="8">
        <v>0</v>
      </c>
      <c r="F17" s="8">
        <v>0</v>
      </c>
      <c r="G17" s="53" t="e">
        <f t="shared" si="0"/>
        <v>#DIV/0!</v>
      </c>
      <c r="H17" s="6" t="e">
        <f t="shared" si="1"/>
        <v>#DIV/0!</v>
      </c>
      <c r="I17" s="7"/>
    </row>
    <row r="18" spans="1:9" ht="20.25" customHeight="1">
      <c r="A18" s="39"/>
      <c r="B18" s="4" t="s">
        <v>224</v>
      </c>
      <c r="C18" s="5"/>
      <c r="D18" s="8">
        <v>756.7</v>
      </c>
      <c r="E18" s="8">
        <v>600</v>
      </c>
      <c r="F18" s="8">
        <v>762.3</v>
      </c>
      <c r="G18" s="53">
        <f t="shared" si="0"/>
        <v>1.007400555041628</v>
      </c>
      <c r="H18" s="6">
        <f t="shared" si="1"/>
        <v>1.2705</v>
      </c>
      <c r="I18" s="7"/>
    </row>
    <row r="19" spans="1:9" ht="18" customHeight="1">
      <c r="A19" s="39"/>
      <c r="B19" s="4" t="s">
        <v>248</v>
      </c>
      <c r="C19" s="5"/>
      <c r="D19" s="8">
        <v>335</v>
      </c>
      <c r="E19" s="8">
        <v>0</v>
      </c>
      <c r="F19" s="8">
        <v>335.9</v>
      </c>
      <c r="G19" s="53">
        <f t="shared" si="0"/>
        <v>1.0026865671641791</v>
      </c>
      <c r="H19" s="6" t="e">
        <f t="shared" si="1"/>
        <v>#DIV/0!</v>
      </c>
      <c r="I19" s="7"/>
    </row>
    <row r="20" spans="1:9" ht="16.5">
      <c r="A20" s="39"/>
      <c r="B20" s="4" t="s">
        <v>227</v>
      </c>
      <c r="C20" s="5"/>
      <c r="D20" s="8">
        <v>155</v>
      </c>
      <c r="E20" s="8">
        <v>120</v>
      </c>
      <c r="F20" s="8">
        <v>160.5</v>
      </c>
      <c r="G20" s="53">
        <f t="shared" si="0"/>
        <v>1.0354838709677419</v>
      </c>
      <c r="H20" s="6">
        <f t="shared" si="1"/>
        <v>1.3375</v>
      </c>
      <c r="I20" s="7"/>
    </row>
    <row r="21" spans="1:9" ht="33">
      <c r="A21" s="39"/>
      <c r="B21" s="4" t="s">
        <v>226</v>
      </c>
      <c r="C21" s="5"/>
      <c r="D21" s="8">
        <v>12712</v>
      </c>
      <c r="E21" s="8">
        <v>4150</v>
      </c>
      <c r="F21" s="8">
        <v>12792.4</v>
      </c>
      <c r="G21" s="53">
        <f t="shared" si="0"/>
        <v>1.0063247325361862</v>
      </c>
      <c r="H21" s="6">
        <f t="shared" si="1"/>
        <v>3.0825060240963853</v>
      </c>
      <c r="I21" s="7"/>
    </row>
    <row r="22" spans="1:9" ht="16.5">
      <c r="A22" s="39"/>
      <c r="B22" s="4" t="s">
        <v>225</v>
      </c>
      <c r="C22" s="5"/>
      <c r="D22" s="8">
        <v>3069.5</v>
      </c>
      <c r="E22" s="8">
        <v>2226.8</v>
      </c>
      <c r="F22" s="8">
        <v>3097.3</v>
      </c>
      <c r="G22" s="53">
        <f t="shared" si="0"/>
        <v>1.0090568496497803</v>
      </c>
      <c r="H22" s="6">
        <f t="shared" si="1"/>
        <v>1.3909197054068618</v>
      </c>
      <c r="I22" s="7"/>
    </row>
    <row r="23" spans="1:9" ht="16.5">
      <c r="A23" s="39"/>
      <c r="B23" s="4" t="s">
        <v>6</v>
      </c>
      <c r="C23" s="5"/>
      <c r="D23" s="8">
        <v>1171.9</v>
      </c>
      <c r="E23" s="8">
        <v>1158</v>
      </c>
      <c r="F23" s="8">
        <v>1208.3</v>
      </c>
      <c r="G23" s="53">
        <f t="shared" si="0"/>
        <v>1.0310606707056915</v>
      </c>
      <c r="H23" s="6">
        <f t="shared" si="1"/>
        <v>1.0434369602763385</v>
      </c>
      <c r="I23" s="7"/>
    </row>
    <row r="24" spans="1:9" ht="16.5">
      <c r="A24" s="39"/>
      <c r="B24" s="4" t="s">
        <v>7</v>
      </c>
      <c r="C24" s="5"/>
      <c r="D24" s="8">
        <v>0</v>
      </c>
      <c r="E24" s="8">
        <v>0</v>
      </c>
      <c r="F24" s="8">
        <v>6.3</v>
      </c>
      <c r="G24" s="53">
        <v>0</v>
      </c>
      <c r="H24" s="6">
        <v>0</v>
      </c>
      <c r="I24" s="7"/>
    </row>
    <row r="25" spans="1:9" ht="16.5">
      <c r="A25" s="39"/>
      <c r="B25" s="4" t="s">
        <v>228</v>
      </c>
      <c r="C25" s="5"/>
      <c r="D25" s="8">
        <v>14</v>
      </c>
      <c r="E25" s="8">
        <v>14</v>
      </c>
      <c r="F25" s="8">
        <v>14.1</v>
      </c>
      <c r="G25" s="53">
        <f t="shared" si="0"/>
        <v>1.0071428571428571</v>
      </c>
      <c r="H25" s="6">
        <v>0</v>
      </c>
      <c r="I25" s="7"/>
    </row>
    <row r="26" spans="1:9" ht="16.5">
      <c r="A26" s="39"/>
      <c r="B26" s="4" t="s">
        <v>8</v>
      </c>
      <c r="C26" s="5"/>
      <c r="D26" s="8">
        <f>D27+D28+D29+D30+D31+D33+D32</f>
        <v>518916.7</v>
      </c>
      <c r="E26" s="8">
        <f>E27+E28+E29+E30+E31+E33+E32</f>
        <v>378919.3</v>
      </c>
      <c r="F26" s="8">
        <f>F27+F28+F29+F30+F31+F33+F32</f>
        <v>518202.5</v>
      </c>
      <c r="G26" s="53">
        <f t="shared" si="0"/>
        <v>0.998623671198094</v>
      </c>
      <c r="H26" s="6">
        <f t="shared" si="1"/>
        <v>1.3675801153438212</v>
      </c>
      <c r="I26" s="7"/>
    </row>
    <row r="27" spans="1:9" ht="16.5">
      <c r="A27" s="39"/>
      <c r="B27" s="4" t="s">
        <v>9</v>
      </c>
      <c r="C27" s="5"/>
      <c r="D27" s="8">
        <v>116001.5</v>
      </c>
      <c r="E27" s="8">
        <v>87001.1</v>
      </c>
      <c r="F27" s="8">
        <v>116001.5</v>
      </c>
      <c r="G27" s="53">
        <f t="shared" si="0"/>
        <v>1</v>
      </c>
      <c r="H27" s="6">
        <f t="shared" si="1"/>
        <v>1.3333337164702515</v>
      </c>
      <c r="I27" s="7"/>
    </row>
    <row r="28" spans="1:9" ht="16.5">
      <c r="A28" s="39"/>
      <c r="B28" s="4" t="s">
        <v>10</v>
      </c>
      <c r="C28" s="5"/>
      <c r="D28" s="8">
        <v>356749.2</v>
      </c>
      <c r="E28" s="8">
        <v>263934.4</v>
      </c>
      <c r="F28" s="8">
        <v>356048.7</v>
      </c>
      <c r="G28" s="53">
        <f t="shared" si="0"/>
        <v>0.9980364356808649</v>
      </c>
      <c r="H28" s="6">
        <f t="shared" si="1"/>
        <v>1.3490045253669092</v>
      </c>
      <c r="I28" s="7"/>
    </row>
    <row r="29" spans="1:9" ht="16.5">
      <c r="A29" s="39"/>
      <c r="B29" s="4" t="s">
        <v>11</v>
      </c>
      <c r="C29" s="5"/>
      <c r="D29" s="8">
        <v>37035</v>
      </c>
      <c r="E29" s="8">
        <v>20245</v>
      </c>
      <c r="F29" s="8">
        <v>37021.3</v>
      </c>
      <c r="G29" s="53">
        <f t="shared" si="0"/>
        <v>0.9996300796543811</v>
      </c>
      <c r="H29" s="6">
        <f t="shared" si="1"/>
        <v>1.8286638676216351</v>
      </c>
      <c r="I29" s="7"/>
    </row>
    <row r="30" spans="1:9" ht="29.25" customHeight="1" hidden="1">
      <c r="A30" s="39"/>
      <c r="B30" s="4" t="s">
        <v>95</v>
      </c>
      <c r="C30" s="5"/>
      <c r="D30" s="8">
        <v>0</v>
      </c>
      <c r="E30" s="8">
        <v>0</v>
      </c>
      <c r="F30" s="8">
        <v>0</v>
      </c>
      <c r="G30" s="53" t="e">
        <f t="shared" si="0"/>
        <v>#DIV/0!</v>
      </c>
      <c r="H30" s="6" t="e">
        <f t="shared" si="1"/>
        <v>#DIV/0!</v>
      </c>
      <c r="I30" s="7"/>
    </row>
    <row r="31" spans="1:9" ht="36.75" customHeight="1">
      <c r="A31" s="39"/>
      <c r="B31" s="4" t="s">
        <v>230</v>
      </c>
      <c r="C31" s="5"/>
      <c r="D31" s="8">
        <v>6868.8</v>
      </c>
      <c r="E31" s="8">
        <v>5476.6</v>
      </c>
      <c r="F31" s="8">
        <v>6868.8</v>
      </c>
      <c r="G31" s="53">
        <f t="shared" si="0"/>
        <v>1</v>
      </c>
      <c r="H31" s="6">
        <f t="shared" si="1"/>
        <v>1.2542088156885658</v>
      </c>
      <c r="I31" s="7"/>
    </row>
    <row r="32" spans="1:9" ht="67.5" customHeight="1">
      <c r="A32" s="39"/>
      <c r="B32" s="9" t="s">
        <v>206</v>
      </c>
      <c r="C32" s="50"/>
      <c r="D32" s="8">
        <v>2517.3</v>
      </c>
      <c r="E32" s="8">
        <v>2517.3</v>
      </c>
      <c r="F32" s="8">
        <v>2517.3</v>
      </c>
      <c r="G32" s="53">
        <f t="shared" si="0"/>
        <v>1</v>
      </c>
      <c r="H32" s="6">
        <f t="shared" si="1"/>
        <v>1</v>
      </c>
      <c r="I32" s="7"/>
    </row>
    <row r="33" spans="1:9" ht="39" customHeight="1" thickBot="1">
      <c r="A33" s="39"/>
      <c r="B33" s="51" t="s">
        <v>77</v>
      </c>
      <c r="C33" s="52"/>
      <c r="D33" s="8">
        <v>-255.1</v>
      </c>
      <c r="E33" s="8">
        <v>-255.1</v>
      </c>
      <c r="F33" s="8">
        <v>-255.1</v>
      </c>
      <c r="G33" s="53">
        <f t="shared" si="0"/>
        <v>1</v>
      </c>
      <c r="H33" s="6">
        <f t="shared" si="1"/>
        <v>1</v>
      </c>
      <c r="I33" s="7"/>
    </row>
    <row r="34" spans="1:9" ht="16.5">
      <c r="A34" s="39"/>
      <c r="B34" s="4" t="s">
        <v>229</v>
      </c>
      <c r="C34" s="5"/>
      <c r="D34" s="8">
        <f>D5+D26</f>
        <v>700903.6000000001</v>
      </c>
      <c r="E34" s="8">
        <f>E5+E26</f>
        <v>510574.5</v>
      </c>
      <c r="F34" s="8">
        <f>F5+F26</f>
        <v>704067.5</v>
      </c>
      <c r="G34" s="53">
        <f t="shared" si="0"/>
        <v>1.0045140301747628</v>
      </c>
      <c r="H34" s="6">
        <f t="shared" si="1"/>
        <v>1.378971139373392</v>
      </c>
      <c r="I34" s="7"/>
    </row>
    <row r="35" spans="1:9" ht="16.5" hidden="1">
      <c r="A35" s="39"/>
      <c r="B35" s="4" t="s">
        <v>55</v>
      </c>
      <c r="C35" s="5"/>
      <c r="D35" s="8">
        <f>D5</f>
        <v>181986.90000000002</v>
      </c>
      <c r="E35" s="8">
        <f>E5</f>
        <v>131655.19999999998</v>
      </c>
      <c r="F35" s="8">
        <f>F5</f>
        <v>185864.99999999997</v>
      </c>
      <c r="G35" s="6">
        <f>F35/D35</f>
        <v>1.0213097755937375</v>
      </c>
      <c r="H35" s="6">
        <f>F35/E35</f>
        <v>1.4117558592444506</v>
      </c>
      <c r="I35" s="7"/>
    </row>
    <row r="36" spans="1:9" ht="16.5">
      <c r="A36" s="67"/>
      <c r="B36" s="68"/>
      <c r="C36" s="68"/>
      <c r="D36" s="68"/>
      <c r="E36" s="68"/>
      <c r="F36" s="68"/>
      <c r="G36" s="68"/>
      <c r="H36" s="69"/>
      <c r="I36" s="40"/>
    </row>
    <row r="37" spans="1:9" ht="15" customHeight="1">
      <c r="A37" s="77" t="s">
        <v>79</v>
      </c>
      <c r="B37" s="63" t="s">
        <v>12</v>
      </c>
      <c r="C37" s="65" t="s">
        <v>80</v>
      </c>
      <c r="D37" s="62" t="s">
        <v>216</v>
      </c>
      <c r="E37" s="60" t="s">
        <v>208</v>
      </c>
      <c r="F37" s="62" t="s">
        <v>217</v>
      </c>
      <c r="G37" s="62" t="s">
        <v>218</v>
      </c>
      <c r="H37" s="73" t="s">
        <v>209</v>
      </c>
      <c r="I37" s="1"/>
    </row>
    <row r="38" spans="1:9" ht="80.25" customHeight="1">
      <c r="A38" s="77"/>
      <c r="B38" s="64"/>
      <c r="C38" s="66"/>
      <c r="D38" s="62"/>
      <c r="E38" s="61"/>
      <c r="F38" s="62"/>
      <c r="G38" s="62"/>
      <c r="H38" s="74"/>
      <c r="I38" s="1"/>
    </row>
    <row r="39" spans="1:9" ht="23.25" customHeight="1">
      <c r="A39" s="4"/>
      <c r="B39" s="54">
        <v>1</v>
      </c>
      <c r="C39" s="2"/>
      <c r="D39" s="48">
        <v>2</v>
      </c>
      <c r="E39" s="49"/>
      <c r="F39" s="48">
        <v>3</v>
      </c>
      <c r="G39" s="48">
        <v>4</v>
      </c>
      <c r="H39" s="3"/>
      <c r="I39" s="1"/>
    </row>
    <row r="40" spans="1:9" ht="19.5" customHeight="1">
      <c r="A40" s="5" t="s">
        <v>35</v>
      </c>
      <c r="B40" s="4" t="s">
        <v>13</v>
      </c>
      <c r="C40" s="5"/>
      <c r="D40" s="8">
        <f>D42+D47+D48+D45+D46+D44+D41</f>
        <v>49919.2</v>
      </c>
      <c r="E40" s="8">
        <f>E42+E47+E48+E45+E46+E44+E41</f>
        <v>39049.399999999994</v>
      </c>
      <c r="F40" s="8">
        <f>F42+F47+F48+F45+F46+F44+F41</f>
        <v>47963.4</v>
      </c>
      <c r="G40" s="53">
        <f aca="true" t="shared" si="2" ref="G40:G122">F40/D40</f>
        <v>0.960820686228946</v>
      </c>
      <c r="H40" s="10">
        <f>F40/E40</f>
        <v>1.2282749542886704</v>
      </c>
      <c r="I40" s="55"/>
    </row>
    <row r="41" spans="1:9" ht="36" customHeight="1">
      <c r="A41" s="5" t="s">
        <v>36</v>
      </c>
      <c r="B41" s="4" t="s">
        <v>140</v>
      </c>
      <c r="C41" s="5" t="s">
        <v>36</v>
      </c>
      <c r="D41" s="8">
        <v>1370.9</v>
      </c>
      <c r="E41" s="8">
        <v>1328.1</v>
      </c>
      <c r="F41" s="8">
        <v>1296.9</v>
      </c>
      <c r="G41" s="53">
        <f t="shared" si="2"/>
        <v>0.9460208622073091</v>
      </c>
      <c r="H41" s="10">
        <f aca="true" t="shared" si="3" ref="H41:H107">F41/E41</f>
        <v>0.9765077930878701</v>
      </c>
      <c r="I41" s="55"/>
    </row>
    <row r="42" spans="1:14" ht="52.5" customHeight="1">
      <c r="A42" s="5" t="s">
        <v>37</v>
      </c>
      <c r="B42" s="4" t="s">
        <v>81</v>
      </c>
      <c r="C42" s="5" t="s">
        <v>37</v>
      </c>
      <c r="D42" s="8">
        <f>D43</f>
        <v>24404.3</v>
      </c>
      <c r="E42" s="8">
        <f>E43</f>
        <v>18992.6</v>
      </c>
      <c r="F42" s="8">
        <f>F43</f>
        <v>23918.1</v>
      </c>
      <c r="G42" s="53">
        <f t="shared" si="2"/>
        <v>0.980077281462693</v>
      </c>
      <c r="H42" s="10">
        <f t="shared" si="3"/>
        <v>1.2593378473721344</v>
      </c>
      <c r="I42" s="56"/>
      <c r="J42" s="72"/>
      <c r="K42" s="72"/>
      <c r="L42" s="71"/>
      <c r="M42" s="71"/>
      <c r="N42" s="71"/>
    </row>
    <row r="43" spans="1:14" s="44" customFormat="1" ht="16.5">
      <c r="A43" s="11"/>
      <c r="B43" s="12" t="s">
        <v>231</v>
      </c>
      <c r="C43" s="11" t="s">
        <v>37</v>
      </c>
      <c r="D43" s="13">
        <v>24404.3</v>
      </c>
      <c r="E43" s="13">
        <v>18992.6</v>
      </c>
      <c r="F43" s="13">
        <v>23918.1</v>
      </c>
      <c r="G43" s="53">
        <f t="shared" si="2"/>
        <v>0.980077281462693</v>
      </c>
      <c r="H43" s="10">
        <f t="shared" si="3"/>
        <v>1.2593378473721344</v>
      </c>
      <c r="I43" s="57"/>
      <c r="J43" s="75"/>
      <c r="K43" s="75"/>
      <c r="L43" s="71"/>
      <c r="M43" s="71"/>
      <c r="N43" s="71"/>
    </row>
    <row r="44" spans="1:14" s="44" customFormat="1" ht="53.25" customHeight="1">
      <c r="A44" s="11" t="s">
        <v>118</v>
      </c>
      <c r="B44" s="4" t="s">
        <v>199</v>
      </c>
      <c r="C44" s="11" t="s">
        <v>200</v>
      </c>
      <c r="D44" s="13">
        <v>17.1</v>
      </c>
      <c r="E44" s="13">
        <v>17.1</v>
      </c>
      <c r="F44" s="13">
        <v>17.1</v>
      </c>
      <c r="G44" s="53">
        <f t="shared" si="2"/>
        <v>1</v>
      </c>
      <c r="H44" s="10">
        <f t="shared" si="3"/>
        <v>1</v>
      </c>
      <c r="I44" s="58"/>
      <c r="J44" s="43"/>
      <c r="K44" s="43"/>
      <c r="L44" s="42"/>
      <c r="M44" s="42"/>
      <c r="N44" s="42"/>
    </row>
    <row r="45" spans="1:14" ht="38.25" customHeight="1">
      <c r="A45" s="5" t="s">
        <v>38</v>
      </c>
      <c r="B45" s="4" t="s">
        <v>82</v>
      </c>
      <c r="C45" s="5" t="s">
        <v>38</v>
      </c>
      <c r="D45" s="8">
        <v>7572.5</v>
      </c>
      <c r="E45" s="8">
        <v>5348.7</v>
      </c>
      <c r="F45" s="8">
        <v>7118.3</v>
      </c>
      <c r="G45" s="53">
        <f t="shared" si="2"/>
        <v>0.9400198085176626</v>
      </c>
      <c r="H45" s="10">
        <f t="shared" si="3"/>
        <v>1.3308467478078787</v>
      </c>
      <c r="I45" s="7"/>
      <c r="J45" s="41"/>
      <c r="K45" s="41"/>
      <c r="L45" s="42"/>
      <c r="M45" s="42"/>
      <c r="N45" s="42"/>
    </row>
    <row r="46" spans="1:14" ht="30" customHeight="1" hidden="1">
      <c r="A46" s="5" t="s">
        <v>92</v>
      </c>
      <c r="B46" s="4" t="s">
        <v>93</v>
      </c>
      <c r="C46" s="5" t="s">
        <v>92</v>
      </c>
      <c r="D46" s="8">
        <v>0</v>
      </c>
      <c r="E46" s="8">
        <v>0</v>
      </c>
      <c r="F46" s="8">
        <v>0</v>
      </c>
      <c r="G46" s="53" t="e">
        <f t="shared" si="2"/>
        <v>#DIV/0!</v>
      </c>
      <c r="H46" s="10" t="e">
        <f t="shared" si="3"/>
        <v>#DIV/0!</v>
      </c>
      <c r="I46" s="7"/>
      <c r="J46" s="41"/>
      <c r="K46" s="41"/>
      <c r="L46" s="42"/>
      <c r="M46" s="42"/>
      <c r="N46" s="42"/>
    </row>
    <row r="47" spans="1:9" ht="17.25" customHeight="1" hidden="1">
      <c r="A47" s="5" t="s">
        <v>39</v>
      </c>
      <c r="B47" s="4" t="s">
        <v>83</v>
      </c>
      <c r="C47" s="5" t="s">
        <v>39</v>
      </c>
      <c r="D47" s="8">
        <v>0</v>
      </c>
      <c r="E47" s="8">
        <v>375</v>
      </c>
      <c r="F47" s="8">
        <v>0</v>
      </c>
      <c r="G47" s="53" t="e">
        <f t="shared" si="2"/>
        <v>#DIV/0!</v>
      </c>
      <c r="H47" s="10">
        <f t="shared" si="3"/>
        <v>0</v>
      </c>
      <c r="I47" s="7"/>
    </row>
    <row r="48" spans="1:9" ht="18" customHeight="1">
      <c r="A48" s="14" t="s">
        <v>58</v>
      </c>
      <c r="B48" s="15" t="s">
        <v>232</v>
      </c>
      <c r="C48" s="14"/>
      <c r="D48" s="8">
        <f>D49+D50+D51+D52+D53+D54</f>
        <v>16554.4</v>
      </c>
      <c r="E48" s="8">
        <f>E49+E50+E51+E52+E53+E54</f>
        <v>12987.9</v>
      </c>
      <c r="F48" s="8">
        <f>F49+F50+F51+F52+F53+F54</f>
        <v>15613.000000000002</v>
      </c>
      <c r="G48" s="53">
        <f t="shared" si="2"/>
        <v>0.9431329435074663</v>
      </c>
      <c r="H48" s="10">
        <f t="shared" si="3"/>
        <v>1.2021188952794526</v>
      </c>
      <c r="I48" s="7"/>
    </row>
    <row r="49" spans="1:9" s="44" customFormat="1" ht="42" customHeight="1">
      <c r="A49" s="16"/>
      <c r="B49" s="17" t="s">
        <v>99</v>
      </c>
      <c r="C49" s="16" t="s">
        <v>100</v>
      </c>
      <c r="D49" s="13">
        <v>11738.4</v>
      </c>
      <c r="E49" s="13">
        <v>8000.2</v>
      </c>
      <c r="F49" s="13">
        <v>11022.6</v>
      </c>
      <c r="G49" s="53">
        <f t="shared" si="2"/>
        <v>0.9390206501737887</v>
      </c>
      <c r="H49" s="10">
        <f t="shared" si="3"/>
        <v>1.3777905552361192</v>
      </c>
      <c r="I49" s="58"/>
    </row>
    <row r="50" spans="1:9" s="44" customFormat="1" ht="37.5" customHeight="1">
      <c r="A50" s="16"/>
      <c r="B50" s="17" t="s">
        <v>233</v>
      </c>
      <c r="C50" s="16" t="s">
        <v>97</v>
      </c>
      <c r="D50" s="13">
        <v>116.2</v>
      </c>
      <c r="E50" s="13">
        <v>116.2</v>
      </c>
      <c r="F50" s="13">
        <v>116.2</v>
      </c>
      <c r="G50" s="53">
        <f t="shared" si="2"/>
        <v>1</v>
      </c>
      <c r="H50" s="10">
        <f t="shared" si="3"/>
        <v>1</v>
      </c>
      <c r="I50" s="58"/>
    </row>
    <row r="51" spans="1:9" s="44" customFormat="1" ht="38.25" customHeight="1">
      <c r="A51" s="16"/>
      <c r="B51" s="17" t="s">
        <v>96</v>
      </c>
      <c r="C51" s="16" t="s">
        <v>128</v>
      </c>
      <c r="D51" s="13">
        <v>134.2</v>
      </c>
      <c r="E51" s="13">
        <v>115.2</v>
      </c>
      <c r="F51" s="13">
        <v>108</v>
      </c>
      <c r="G51" s="53">
        <f t="shared" si="2"/>
        <v>0.804769001490313</v>
      </c>
      <c r="H51" s="10">
        <f t="shared" si="3"/>
        <v>0.9375</v>
      </c>
      <c r="I51" s="58"/>
    </row>
    <row r="52" spans="1:9" s="44" customFormat="1" ht="24" customHeight="1">
      <c r="A52" s="16"/>
      <c r="B52" s="17" t="s">
        <v>234</v>
      </c>
      <c r="C52" s="16" t="s">
        <v>98</v>
      </c>
      <c r="D52" s="13">
        <v>4451.1</v>
      </c>
      <c r="E52" s="13">
        <v>3579.5</v>
      </c>
      <c r="F52" s="13">
        <f>3840.6+411.5</f>
        <v>4252.1</v>
      </c>
      <c r="G52" s="53">
        <f t="shared" si="2"/>
        <v>0.9552919503044192</v>
      </c>
      <c r="H52" s="10">
        <f t="shared" si="3"/>
        <v>1.1879033384550917</v>
      </c>
      <c r="I52" s="58"/>
    </row>
    <row r="53" spans="1:9" s="44" customFormat="1" ht="22.5" customHeight="1">
      <c r="A53" s="16"/>
      <c r="B53" s="17" t="s">
        <v>141</v>
      </c>
      <c r="C53" s="16" t="s">
        <v>127</v>
      </c>
      <c r="D53" s="13">
        <v>114.5</v>
      </c>
      <c r="E53" s="13">
        <v>1176.8</v>
      </c>
      <c r="F53" s="13">
        <v>114.1</v>
      </c>
      <c r="G53" s="53">
        <f t="shared" si="2"/>
        <v>0.9965065502183406</v>
      </c>
      <c r="H53" s="10">
        <f t="shared" si="3"/>
        <v>0.09695785180149558</v>
      </c>
      <c r="I53" s="58"/>
    </row>
    <row r="54" spans="1:9" s="44" customFormat="1" ht="24.75" customHeight="1" hidden="1">
      <c r="A54" s="16"/>
      <c r="B54" s="17" t="s">
        <v>126</v>
      </c>
      <c r="C54" s="16" t="s">
        <v>107</v>
      </c>
      <c r="D54" s="13">
        <v>0</v>
      </c>
      <c r="E54" s="13">
        <v>0</v>
      </c>
      <c r="F54" s="13">
        <v>0</v>
      </c>
      <c r="G54" s="53" t="e">
        <f t="shared" si="2"/>
        <v>#DIV/0!</v>
      </c>
      <c r="H54" s="10" t="e">
        <f t="shared" si="3"/>
        <v>#DIV/0!</v>
      </c>
      <c r="I54" s="58"/>
    </row>
    <row r="55" spans="1:9" s="44" customFormat="1" ht="24.75" customHeight="1" hidden="1">
      <c r="A55" s="16"/>
      <c r="B55" s="17" t="s">
        <v>124</v>
      </c>
      <c r="C55" s="16"/>
      <c r="D55" s="13"/>
      <c r="E55" s="13"/>
      <c r="F55" s="13"/>
      <c r="G55" s="53" t="e">
        <f t="shared" si="2"/>
        <v>#DIV/0!</v>
      </c>
      <c r="H55" s="10" t="e">
        <f t="shared" si="3"/>
        <v>#DIV/0!</v>
      </c>
      <c r="I55" s="58"/>
    </row>
    <row r="56" spans="1:9" ht="20.25" customHeight="1">
      <c r="A56" s="5" t="s">
        <v>40</v>
      </c>
      <c r="B56" s="4" t="s">
        <v>235</v>
      </c>
      <c r="C56" s="5"/>
      <c r="D56" s="8">
        <f aca="true" t="shared" si="4" ref="D56:F57">D57</f>
        <v>350</v>
      </c>
      <c r="E56" s="8">
        <f t="shared" si="4"/>
        <v>370</v>
      </c>
      <c r="F56" s="8">
        <f t="shared" si="4"/>
        <v>349</v>
      </c>
      <c r="G56" s="53">
        <f t="shared" si="2"/>
        <v>0.9971428571428571</v>
      </c>
      <c r="H56" s="10">
        <f t="shared" si="3"/>
        <v>0.9432432432432433</v>
      </c>
      <c r="I56" s="7"/>
    </row>
    <row r="57" spans="1:9" ht="34.5" customHeight="1">
      <c r="A57" s="5" t="s">
        <v>78</v>
      </c>
      <c r="B57" s="4" t="s">
        <v>84</v>
      </c>
      <c r="C57" s="5"/>
      <c r="D57" s="8">
        <f t="shared" si="4"/>
        <v>350</v>
      </c>
      <c r="E57" s="8">
        <f t="shared" si="4"/>
        <v>370</v>
      </c>
      <c r="F57" s="8">
        <f t="shared" si="4"/>
        <v>349</v>
      </c>
      <c r="G57" s="53">
        <f t="shared" si="2"/>
        <v>0.9971428571428571</v>
      </c>
      <c r="H57" s="10">
        <f t="shared" si="3"/>
        <v>0.9432432432432433</v>
      </c>
      <c r="I57" s="7"/>
    </row>
    <row r="58" spans="1:9" s="44" customFormat="1" ht="54" customHeight="1">
      <c r="A58" s="11"/>
      <c r="B58" s="12" t="s">
        <v>169</v>
      </c>
      <c r="C58" s="11" t="s">
        <v>129</v>
      </c>
      <c r="D58" s="13">
        <f>D59+D60+D61</f>
        <v>350</v>
      </c>
      <c r="E58" s="13">
        <f>E59+E60+E61</f>
        <v>370</v>
      </c>
      <c r="F58" s="13">
        <f>F59+F60+F61</f>
        <v>349</v>
      </c>
      <c r="G58" s="53">
        <f t="shared" si="2"/>
        <v>0.9971428571428571</v>
      </c>
      <c r="H58" s="10">
        <f t="shared" si="3"/>
        <v>0.9432432432432433</v>
      </c>
      <c r="I58" s="58"/>
    </row>
    <row r="59" spans="1:9" s="44" customFormat="1" ht="74.25" customHeight="1">
      <c r="A59" s="11"/>
      <c r="B59" s="12" t="s">
        <v>143</v>
      </c>
      <c r="C59" s="11" t="s">
        <v>142</v>
      </c>
      <c r="D59" s="13">
        <v>150</v>
      </c>
      <c r="E59" s="13">
        <v>150</v>
      </c>
      <c r="F59" s="13">
        <v>149.2</v>
      </c>
      <c r="G59" s="53">
        <f t="shared" si="2"/>
        <v>0.9946666666666666</v>
      </c>
      <c r="H59" s="10">
        <f t="shared" si="3"/>
        <v>0.9946666666666666</v>
      </c>
      <c r="I59" s="58"/>
    </row>
    <row r="60" spans="1:9" s="44" customFormat="1" ht="19.5" customHeight="1">
      <c r="A60" s="11"/>
      <c r="B60" s="12" t="s">
        <v>145</v>
      </c>
      <c r="C60" s="11" t="s">
        <v>144</v>
      </c>
      <c r="D60" s="13">
        <v>100</v>
      </c>
      <c r="E60" s="13">
        <v>100</v>
      </c>
      <c r="F60" s="13">
        <v>99.9</v>
      </c>
      <c r="G60" s="53">
        <f t="shared" si="2"/>
        <v>0.9990000000000001</v>
      </c>
      <c r="H60" s="10">
        <f t="shared" si="3"/>
        <v>0.9990000000000001</v>
      </c>
      <c r="I60" s="58"/>
    </row>
    <row r="61" spans="1:9" s="44" customFormat="1" ht="35.25" customHeight="1">
      <c r="A61" s="11"/>
      <c r="B61" s="12" t="s">
        <v>196</v>
      </c>
      <c r="C61" s="11" t="s">
        <v>195</v>
      </c>
      <c r="D61" s="13">
        <v>100</v>
      </c>
      <c r="E61" s="13">
        <v>120</v>
      </c>
      <c r="F61" s="13">
        <v>99.9</v>
      </c>
      <c r="G61" s="53">
        <f t="shared" si="2"/>
        <v>0.9990000000000001</v>
      </c>
      <c r="H61" s="10">
        <f t="shared" si="3"/>
        <v>0.8325</v>
      </c>
      <c r="I61" s="58"/>
    </row>
    <row r="62" spans="1:9" ht="19.5" customHeight="1">
      <c r="A62" s="5" t="s">
        <v>41</v>
      </c>
      <c r="B62" s="4" t="s">
        <v>15</v>
      </c>
      <c r="C62" s="5"/>
      <c r="D62" s="8">
        <f>D65+D67+D70+D79</f>
        <v>37951.3</v>
      </c>
      <c r="E62" s="8">
        <f>E65+E67+E70+E79</f>
        <v>38630.3</v>
      </c>
      <c r="F62" s="8">
        <f>F65+F67+F70+F79</f>
        <v>37832.3</v>
      </c>
      <c r="G62" s="53">
        <f t="shared" si="2"/>
        <v>0.9968644025369355</v>
      </c>
      <c r="H62" s="10">
        <f t="shared" si="3"/>
        <v>0.9793426403626169</v>
      </c>
      <c r="I62" s="7"/>
    </row>
    <row r="63" spans="1:9" ht="33" customHeight="1" hidden="1">
      <c r="A63" s="5" t="s">
        <v>104</v>
      </c>
      <c r="B63" s="4" t="s">
        <v>105</v>
      </c>
      <c r="C63" s="5" t="s">
        <v>106</v>
      </c>
      <c r="D63" s="8">
        <v>0</v>
      </c>
      <c r="E63" s="8">
        <v>0</v>
      </c>
      <c r="F63" s="8">
        <v>0</v>
      </c>
      <c r="G63" s="53" t="e">
        <f t="shared" si="2"/>
        <v>#DIV/0!</v>
      </c>
      <c r="H63" s="10" t="e">
        <f t="shared" si="3"/>
        <v>#DIV/0!</v>
      </c>
      <c r="I63" s="7"/>
    </row>
    <row r="64" spans="1:9" ht="33" customHeight="1" hidden="1">
      <c r="A64" s="5" t="s">
        <v>104</v>
      </c>
      <c r="B64" s="4" t="s">
        <v>111</v>
      </c>
      <c r="C64" s="5" t="s">
        <v>110</v>
      </c>
      <c r="D64" s="8">
        <v>0</v>
      </c>
      <c r="E64" s="8">
        <v>0</v>
      </c>
      <c r="F64" s="8">
        <v>0</v>
      </c>
      <c r="G64" s="53" t="e">
        <f t="shared" si="2"/>
        <v>#DIV/0!</v>
      </c>
      <c r="H64" s="10" t="e">
        <f t="shared" si="3"/>
        <v>#DIV/0!</v>
      </c>
      <c r="I64" s="7"/>
    </row>
    <row r="65" spans="1:9" ht="21.75" customHeight="1">
      <c r="A65" s="5" t="s">
        <v>119</v>
      </c>
      <c r="B65" s="4" t="s">
        <v>170</v>
      </c>
      <c r="C65" s="5"/>
      <c r="D65" s="8">
        <f>D66</f>
        <v>44.6</v>
      </c>
      <c r="E65" s="8">
        <f>E66</f>
        <v>33.5</v>
      </c>
      <c r="F65" s="8">
        <f>F66</f>
        <v>0</v>
      </c>
      <c r="G65" s="53">
        <f t="shared" si="2"/>
        <v>0</v>
      </c>
      <c r="H65" s="10">
        <f t="shared" si="3"/>
        <v>0</v>
      </c>
      <c r="I65" s="7"/>
    </row>
    <row r="66" spans="1:9" ht="39" customHeight="1">
      <c r="A66" s="5"/>
      <c r="B66" s="12" t="s">
        <v>131</v>
      </c>
      <c r="C66" s="11" t="s">
        <v>130</v>
      </c>
      <c r="D66" s="13">
        <v>44.6</v>
      </c>
      <c r="E66" s="13">
        <v>33.5</v>
      </c>
      <c r="F66" s="13">
        <v>0</v>
      </c>
      <c r="G66" s="53">
        <f t="shared" si="2"/>
        <v>0</v>
      </c>
      <c r="H66" s="10">
        <f t="shared" si="3"/>
        <v>0</v>
      </c>
      <c r="I66" s="7"/>
    </row>
    <row r="67" spans="1:9" ht="18.75" customHeight="1">
      <c r="A67" s="5" t="s">
        <v>146</v>
      </c>
      <c r="B67" s="4" t="s">
        <v>171</v>
      </c>
      <c r="C67" s="5"/>
      <c r="D67" s="8">
        <f>D68+D69</f>
        <v>600</v>
      </c>
      <c r="E67" s="8">
        <f>E68+E69</f>
        <v>267.6</v>
      </c>
      <c r="F67" s="8">
        <f>F68+F69</f>
        <v>599.6</v>
      </c>
      <c r="G67" s="53">
        <f t="shared" si="2"/>
        <v>0.9993333333333334</v>
      </c>
      <c r="H67" s="10">
        <f t="shared" si="3"/>
        <v>2.240657698056801</v>
      </c>
      <c r="I67" s="7"/>
    </row>
    <row r="68" spans="1:9" ht="39" customHeight="1">
      <c r="A68" s="5"/>
      <c r="B68" s="12" t="s">
        <v>147</v>
      </c>
      <c r="C68" s="11" t="s">
        <v>213</v>
      </c>
      <c r="D68" s="13">
        <v>504</v>
      </c>
      <c r="E68" s="13">
        <v>195.6</v>
      </c>
      <c r="F68" s="13">
        <v>503.6</v>
      </c>
      <c r="G68" s="53">
        <f t="shared" si="2"/>
        <v>0.9992063492063492</v>
      </c>
      <c r="H68" s="10">
        <f t="shared" si="3"/>
        <v>2.5746421267893664</v>
      </c>
      <c r="I68" s="7"/>
    </row>
    <row r="69" spans="1:9" ht="52.5" customHeight="1">
      <c r="A69" s="5"/>
      <c r="B69" s="12" t="s">
        <v>148</v>
      </c>
      <c r="C69" s="11" t="s">
        <v>149</v>
      </c>
      <c r="D69" s="13">
        <v>96</v>
      </c>
      <c r="E69" s="13">
        <v>72</v>
      </c>
      <c r="F69" s="13">
        <v>96</v>
      </c>
      <c r="G69" s="53">
        <f t="shared" si="2"/>
        <v>1</v>
      </c>
      <c r="H69" s="10">
        <f t="shared" si="3"/>
        <v>1.3333333333333333</v>
      </c>
      <c r="I69" s="7"/>
    </row>
    <row r="70" spans="1:9" ht="21.75" customHeight="1">
      <c r="A70" s="5" t="s">
        <v>56</v>
      </c>
      <c r="B70" s="4" t="s">
        <v>236</v>
      </c>
      <c r="C70" s="5"/>
      <c r="D70" s="8">
        <f>D71+D72+D77+D74+D75+D76+D73</f>
        <v>37040.200000000004</v>
      </c>
      <c r="E70" s="8">
        <f>E71+E72+E77+E74+E75+E76+E73</f>
        <v>38104.200000000004</v>
      </c>
      <c r="F70" s="8">
        <f>F71+F72+F77+F74+F75+F76+F73</f>
        <v>36965.700000000004</v>
      </c>
      <c r="G70" s="53">
        <f t="shared" si="2"/>
        <v>0.9979886717674311</v>
      </c>
      <c r="H70" s="10">
        <f t="shared" si="3"/>
        <v>0.9701214039397232</v>
      </c>
      <c r="I70" s="7"/>
    </row>
    <row r="71" spans="1:9" ht="54" customHeight="1">
      <c r="A71" s="18"/>
      <c r="B71" s="12" t="s">
        <v>243</v>
      </c>
      <c r="C71" s="11" t="s">
        <v>194</v>
      </c>
      <c r="D71" s="13">
        <v>19004.5</v>
      </c>
      <c r="E71" s="13">
        <v>19004.5</v>
      </c>
      <c r="F71" s="13">
        <v>19004.5</v>
      </c>
      <c r="G71" s="53">
        <f t="shared" si="2"/>
        <v>1</v>
      </c>
      <c r="H71" s="10">
        <f t="shared" si="3"/>
        <v>1</v>
      </c>
      <c r="I71" s="7"/>
    </row>
    <row r="72" spans="1:9" s="45" customFormat="1" ht="34.5" customHeight="1">
      <c r="A72" s="18"/>
      <c r="B72" s="19" t="s">
        <v>241</v>
      </c>
      <c r="C72" s="20" t="s">
        <v>132</v>
      </c>
      <c r="D72" s="13">
        <v>4832.7</v>
      </c>
      <c r="E72" s="13">
        <v>4832.7</v>
      </c>
      <c r="F72" s="13">
        <v>4832.7</v>
      </c>
      <c r="G72" s="53">
        <f t="shared" si="2"/>
        <v>1</v>
      </c>
      <c r="H72" s="10">
        <f t="shared" si="3"/>
        <v>1</v>
      </c>
      <c r="I72" s="21"/>
    </row>
    <row r="73" spans="1:9" s="45" customFormat="1" ht="42" customHeight="1">
      <c r="A73" s="18"/>
      <c r="B73" s="19" t="s">
        <v>241</v>
      </c>
      <c r="C73" s="20" t="s">
        <v>210</v>
      </c>
      <c r="D73" s="13">
        <v>74.5</v>
      </c>
      <c r="E73" s="13">
        <v>74.5</v>
      </c>
      <c r="F73" s="13">
        <v>0</v>
      </c>
      <c r="G73" s="53">
        <f t="shared" si="2"/>
        <v>0</v>
      </c>
      <c r="H73" s="10">
        <f t="shared" si="3"/>
        <v>0</v>
      </c>
      <c r="I73" s="21"/>
    </row>
    <row r="74" spans="1:9" s="45" customFormat="1" ht="54.75" customHeight="1">
      <c r="A74" s="18"/>
      <c r="B74" s="19" t="s">
        <v>174</v>
      </c>
      <c r="C74" s="20" t="s">
        <v>173</v>
      </c>
      <c r="D74" s="13">
        <v>9543.6</v>
      </c>
      <c r="E74" s="13">
        <v>9543.6</v>
      </c>
      <c r="F74" s="13">
        <v>9543.6</v>
      </c>
      <c r="G74" s="53">
        <f t="shared" si="2"/>
        <v>1</v>
      </c>
      <c r="H74" s="10">
        <f t="shared" si="3"/>
        <v>1</v>
      </c>
      <c r="I74" s="21"/>
    </row>
    <row r="75" spans="1:9" s="45" customFormat="1" ht="54.75" customHeight="1">
      <c r="A75" s="18"/>
      <c r="B75" s="19" t="s">
        <v>240</v>
      </c>
      <c r="C75" s="20" t="s">
        <v>175</v>
      </c>
      <c r="D75" s="13">
        <v>95.5</v>
      </c>
      <c r="E75" s="13">
        <v>95.5</v>
      </c>
      <c r="F75" s="13">
        <v>95.5</v>
      </c>
      <c r="G75" s="53">
        <f t="shared" si="2"/>
        <v>1</v>
      </c>
      <c r="H75" s="10">
        <f t="shared" si="3"/>
        <v>1</v>
      </c>
      <c r="I75" s="21"/>
    </row>
    <row r="76" spans="1:9" s="45" customFormat="1" ht="33" customHeight="1">
      <c r="A76" s="18"/>
      <c r="B76" s="19" t="s">
        <v>242</v>
      </c>
      <c r="C76" s="20" t="s">
        <v>176</v>
      </c>
      <c r="D76" s="13">
        <v>489.4</v>
      </c>
      <c r="E76" s="13">
        <v>489.4</v>
      </c>
      <c r="F76" s="13">
        <v>489.4</v>
      </c>
      <c r="G76" s="53">
        <f t="shared" si="2"/>
        <v>1</v>
      </c>
      <c r="H76" s="10">
        <f t="shared" si="3"/>
        <v>1</v>
      </c>
      <c r="I76" s="21"/>
    </row>
    <row r="77" spans="1:9" s="46" customFormat="1" ht="21" customHeight="1">
      <c r="A77" s="22"/>
      <c r="B77" s="23" t="s">
        <v>124</v>
      </c>
      <c r="C77" s="24" t="s">
        <v>125</v>
      </c>
      <c r="D77" s="13">
        <v>3000</v>
      </c>
      <c r="E77" s="13">
        <v>4064</v>
      </c>
      <c r="F77" s="13">
        <v>3000</v>
      </c>
      <c r="G77" s="53">
        <f t="shared" si="2"/>
        <v>1</v>
      </c>
      <c r="H77" s="10">
        <f t="shared" si="3"/>
        <v>0.7381889763779528</v>
      </c>
      <c r="I77" s="59"/>
    </row>
    <row r="78" spans="1:9" s="46" customFormat="1" ht="66.75" customHeight="1" hidden="1">
      <c r="A78" s="22"/>
      <c r="B78" s="23" t="s">
        <v>86</v>
      </c>
      <c r="C78" s="24" t="s">
        <v>85</v>
      </c>
      <c r="D78" s="13">
        <v>0</v>
      </c>
      <c r="E78" s="13">
        <v>0</v>
      </c>
      <c r="F78" s="13">
        <v>0</v>
      </c>
      <c r="G78" s="53" t="e">
        <f t="shared" si="2"/>
        <v>#DIV/0!</v>
      </c>
      <c r="H78" s="10" t="e">
        <f t="shared" si="3"/>
        <v>#DIV/0!</v>
      </c>
      <c r="I78" s="59"/>
    </row>
    <row r="79" spans="1:9" s="45" customFormat="1" ht="23.25" customHeight="1">
      <c r="A79" s="18" t="s">
        <v>42</v>
      </c>
      <c r="B79" s="25" t="s">
        <v>94</v>
      </c>
      <c r="C79" s="26"/>
      <c r="D79" s="8">
        <f>D80+D90+D81+D91</f>
        <v>266.5</v>
      </c>
      <c r="E79" s="8">
        <f>E80+E90+E81+E91</f>
        <v>225</v>
      </c>
      <c r="F79" s="8">
        <f>F80+F90+F81+F91</f>
        <v>267</v>
      </c>
      <c r="G79" s="53">
        <f t="shared" si="2"/>
        <v>1.00187617260788</v>
      </c>
      <c r="H79" s="10">
        <f t="shared" si="3"/>
        <v>1.1866666666666668</v>
      </c>
      <c r="I79" s="21"/>
    </row>
    <row r="80" spans="1:9" s="46" customFormat="1" ht="19.5" customHeight="1">
      <c r="A80" s="22"/>
      <c r="B80" s="27" t="s">
        <v>57</v>
      </c>
      <c r="C80" s="22" t="s">
        <v>133</v>
      </c>
      <c r="D80" s="13">
        <v>171.5</v>
      </c>
      <c r="E80" s="13">
        <v>217.5</v>
      </c>
      <c r="F80" s="13">
        <v>171.5</v>
      </c>
      <c r="G80" s="53">
        <f t="shared" si="2"/>
        <v>1</v>
      </c>
      <c r="H80" s="10">
        <f t="shared" si="3"/>
        <v>0.7885057471264367</v>
      </c>
      <c r="I80" s="59"/>
    </row>
    <row r="81" spans="1:9" s="46" customFormat="1" ht="57.75" customHeight="1" hidden="1">
      <c r="A81" s="22"/>
      <c r="B81" s="27" t="s">
        <v>150</v>
      </c>
      <c r="C81" s="22"/>
      <c r="D81" s="13">
        <f>D82+D83+D84+D85+D86+D87+D88+D89</f>
        <v>95</v>
      </c>
      <c r="E81" s="13">
        <f>E82+E83+E84+E85+E86+E87+E88+E89</f>
        <v>0</v>
      </c>
      <c r="F81" s="13">
        <f>F82+F83+F84+F85+F86+F87+F88+F89</f>
        <v>95.5</v>
      </c>
      <c r="G81" s="53">
        <f t="shared" si="2"/>
        <v>1.0052631578947369</v>
      </c>
      <c r="H81" s="10" t="e">
        <f t="shared" si="3"/>
        <v>#DIV/0!</v>
      </c>
      <c r="I81" s="59"/>
    </row>
    <row r="82" spans="1:9" s="46" customFormat="1" ht="47.25" customHeight="1" hidden="1">
      <c r="A82" s="22"/>
      <c r="B82" s="27" t="s">
        <v>151</v>
      </c>
      <c r="C82" s="22" t="s">
        <v>177</v>
      </c>
      <c r="D82" s="13">
        <v>0</v>
      </c>
      <c r="E82" s="13">
        <v>0</v>
      </c>
      <c r="F82" s="13">
        <v>0</v>
      </c>
      <c r="G82" s="53" t="e">
        <f t="shared" si="2"/>
        <v>#DIV/0!</v>
      </c>
      <c r="H82" s="10" t="e">
        <f t="shared" si="3"/>
        <v>#DIV/0!</v>
      </c>
      <c r="I82" s="59"/>
    </row>
    <row r="83" spans="1:9" s="46" customFormat="1" ht="57" customHeight="1" hidden="1">
      <c r="A83" s="22"/>
      <c r="B83" s="27" t="s">
        <v>152</v>
      </c>
      <c r="C83" s="22" t="s">
        <v>178</v>
      </c>
      <c r="D83" s="13">
        <v>0</v>
      </c>
      <c r="E83" s="13">
        <v>0</v>
      </c>
      <c r="F83" s="13">
        <v>0</v>
      </c>
      <c r="G83" s="53" t="e">
        <f t="shared" si="2"/>
        <v>#DIV/0!</v>
      </c>
      <c r="H83" s="10" t="e">
        <f t="shared" si="3"/>
        <v>#DIV/0!</v>
      </c>
      <c r="I83" s="59"/>
    </row>
    <row r="84" spans="1:9" s="46" customFormat="1" ht="57" customHeight="1" hidden="1">
      <c r="A84" s="22"/>
      <c r="B84" s="27" t="s">
        <v>153</v>
      </c>
      <c r="C84" s="22" t="s">
        <v>182</v>
      </c>
      <c r="D84" s="13">
        <v>0</v>
      </c>
      <c r="E84" s="13">
        <v>0</v>
      </c>
      <c r="F84" s="13">
        <v>0</v>
      </c>
      <c r="G84" s="53" t="e">
        <f t="shared" si="2"/>
        <v>#DIV/0!</v>
      </c>
      <c r="H84" s="10" t="e">
        <f t="shared" si="3"/>
        <v>#DIV/0!</v>
      </c>
      <c r="I84" s="59"/>
    </row>
    <row r="85" spans="1:9" s="46" customFormat="1" ht="66.75" customHeight="1" hidden="1">
      <c r="A85" s="22"/>
      <c r="B85" s="27" t="s">
        <v>154</v>
      </c>
      <c r="C85" s="22" t="s">
        <v>181</v>
      </c>
      <c r="D85" s="13">
        <v>0</v>
      </c>
      <c r="E85" s="13">
        <v>0</v>
      </c>
      <c r="F85" s="13">
        <v>0</v>
      </c>
      <c r="G85" s="53" t="e">
        <f t="shared" si="2"/>
        <v>#DIV/0!</v>
      </c>
      <c r="H85" s="10" t="e">
        <f t="shared" si="3"/>
        <v>#DIV/0!</v>
      </c>
      <c r="I85" s="59"/>
    </row>
    <row r="86" spans="1:9" s="46" customFormat="1" ht="57" customHeight="1" hidden="1">
      <c r="A86" s="22"/>
      <c r="B86" s="27" t="s">
        <v>155</v>
      </c>
      <c r="C86" s="22" t="s">
        <v>179</v>
      </c>
      <c r="D86" s="13">
        <v>0</v>
      </c>
      <c r="E86" s="13">
        <v>0</v>
      </c>
      <c r="F86" s="13">
        <v>0</v>
      </c>
      <c r="G86" s="53" t="e">
        <f t="shared" si="2"/>
        <v>#DIV/0!</v>
      </c>
      <c r="H86" s="10" t="e">
        <f t="shared" si="3"/>
        <v>#DIV/0!</v>
      </c>
      <c r="I86" s="59"/>
    </row>
    <row r="87" spans="1:9" s="46" customFormat="1" ht="61.5" customHeight="1" hidden="1">
      <c r="A87" s="22"/>
      <c r="B87" s="27" t="s">
        <v>156</v>
      </c>
      <c r="C87" s="22" t="s">
        <v>180</v>
      </c>
      <c r="D87" s="13">
        <v>0</v>
      </c>
      <c r="E87" s="13">
        <v>0</v>
      </c>
      <c r="F87" s="13">
        <v>0</v>
      </c>
      <c r="G87" s="53" t="e">
        <f t="shared" si="2"/>
        <v>#DIV/0!</v>
      </c>
      <c r="H87" s="10" t="e">
        <f t="shared" si="3"/>
        <v>#DIV/0!</v>
      </c>
      <c r="I87" s="59"/>
    </row>
    <row r="88" spans="1:9" s="46" customFormat="1" ht="62.25" customHeight="1" hidden="1">
      <c r="A88" s="22"/>
      <c r="B88" s="27" t="s">
        <v>157</v>
      </c>
      <c r="C88" s="22" t="s">
        <v>183</v>
      </c>
      <c r="D88" s="13">
        <v>0</v>
      </c>
      <c r="E88" s="13">
        <v>0</v>
      </c>
      <c r="F88" s="13">
        <v>0</v>
      </c>
      <c r="G88" s="53" t="e">
        <f t="shared" si="2"/>
        <v>#DIV/0!</v>
      </c>
      <c r="H88" s="10" t="e">
        <f t="shared" si="3"/>
        <v>#DIV/0!</v>
      </c>
      <c r="I88" s="59"/>
    </row>
    <row r="89" spans="1:9" s="46" customFormat="1" ht="52.5" customHeight="1">
      <c r="A89" s="22"/>
      <c r="B89" s="27" t="s">
        <v>244</v>
      </c>
      <c r="C89" s="22" t="s">
        <v>201</v>
      </c>
      <c r="D89" s="13">
        <v>95</v>
      </c>
      <c r="E89" s="13"/>
      <c r="F89" s="13">
        <v>95.5</v>
      </c>
      <c r="G89" s="53">
        <f t="shared" si="2"/>
        <v>1.0052631578947369</v>
      </c>
      <c r="H89" s="10"/>
      <c r="I89" s="59"/>
    </row>
    <row r="90" spans="1:9" s="46" customFormat="1" ht="54.75" customHeight="1" hidden="1">
      <c r="A90" s="22"/>
      <c r="B90" s="27" t="s">
        <v>158</v>
      </c>
      <c r="C90" s="22" t="s">
        <v>159</v>
      </c>
      <c r="D90" s="13">
        <v>0</v>
      </c>
      <c r="E90" s="13">
        <v>7.5</v>
      </c>
      <c r="F90" s="13">
        <v>0</v>
      </c>
      <c r="G90" s="53" t="e">
        <f t="shared" si="2"/>
        <v>#DIV/0!</v>
      </c>
      <c r="H90" s="10">
        <f t="shared" si="3"/>
        <v>0</v>
      </c>
      <c r="I90" s="59"/>
    </row>
    <row r="91" spans="1:9" s="46" customFormat="1" ht="54.75" customHeight="1" hidden="1">
      <c r="A91" s="22"/>
      <c r="B91" s="27" t="s">
        <v>202</v>
      </c>
      <c r="C91" s="22" t="s">
        <v>201</v>
      </c>
      <c r="D91" s="13">
        <v>0</v>
      </c>
      <c r="E91" s="13">
        <v>0</v>
      </c>
      <c r="F91" s="13">
        <v>0</v>
      </c>
      <c r="G91" s="53" t="e">
        <f t="shared" si="2"/>
        <v>#DIV/0!</v>
      </c>
      <c r="H91" s="10">
        <v>0</v>
      </c>
      <c r="I91" s="59"/>
    </row>
    <row r="92" spans="1:9" ht="21" customHeight="1">
      <c r="A92" s="5" t="s">
        <v>43</v>
      </c>
      <c r="B92" s="4" t="s">
        <v>16</v>
      </c>
      <c r="C92" s="5"/>
      <c r="D92" s="8">
        <f>D93+D96</f>
        <v>7322.099999999999</v>
      </c>
      <c r="E92" s="8">
        <f>E93+E96</f>
        <v>7069.9000000000015</v>
      </c>
      <c r="F92" s="8">
        <f>F93+F96</f>
        <v>5439.1</v>
      </c>
      <c r="G92" s="53">
        <f t="shared" si="2"/>
        <v>0.7428333401619754</v>
      </c>
      <c r="H92" s="10">
        <f t="shared" si="3"/>
        <v>0.769331956604761</v>
      </c>
      <c r="I92" s="7"/>
    </row>
    <row r="93" spans="1:9" ht="18.75" customHeight="1">
      <c r="A93" s="5" t="s">
        <v>44</v>
      </c>
      <c r="B93" s="4" t="s">
        <v>237</v>
      </c>
      <c r="C93" s="5"/>
      <c r="D93" s="8">
        <f>D95+D94</f>
        <v>7.7</v>
      </c>
      <c r="E93" s="8">
        <f>E95+E94</f>
        <v>1278.4</v>
      </c>
      <c r="F93" s="8">
        <f>F95+F94</f>
        <v>5</v>
      </c>
      <c r="G93" s="53">
        <f t="shared" si="2"/>
        <v>0.6493506493506493</v>
      </c>
      <c r="H93" s="10">
        <f t="shared" si="3"/>
        <v>0.0039111389236545675</v>
      </c>
      <c r="I93" s="7"/>
    </row>
    <row r="94" spans="1:9" ht="23.25" customHeight="1">
      <c r="A94" s="5"/>
      <c r="B94" s="12" t="s">
        <v>185</v>
      </c>
      <c r="C94" s="11" t="s">
        <v>184</v>
      </c>
      <c r="D94" s="13">
        <v>5</v>
      </c>
      <c r="E94" s="13">
        <v>5</v>
      </c>
      <c r="F94" s="13">
        <v>5</v>
      </c>
      <c r="G94" s="53">
        <f t="shared" si="2"/>
        <v>1</v>
      </c>
      <c r="H94" s="10">
        <f t="shared" si="3"/>
        <v>1</v>
      </c>
      <c r="I94" s="7"/>
    </row>
    <row r="95" spans="1:9" ht="15" customHeight="1">
      <c r="A95" s="5"/>
      <c r="B95" s="12" t="s">
        <v>87</v>
      </c>
      <c r="C95" s="11" t="s">
        <v>160</v>
      </c>
      <c r="D95" s="13">
        <v>2.7</v>
      </c>
      <c r="E95" s="13">
        <v>1273.4</v>
      </c>
      <c r="F95" s="13">
        <v>0</v>
      </c>
      <c r="G95" s="53">
        <f t="shared" si="2"/>
        <v>0</v>
      </c>
      <c r="H95" s="10">
        <f t="shared" si="3"/>
        <v>0</v>
      </c>
      <c r="I95" s="7"/>
    </row>
    <row r="96" spans="1:9" ht="16.5">
      <c r="A96" s="5" t="s">
        <v>45</v>
      </c>
      <c r="B96" s="4" t="s">
        <v>108</v>
      </c>
      <c r="C96" s="5"/>
      <c r="D96" s="8">
        <f>D97+D105</f>
        <v>7314.4</v>
      </c>
      <c r="E96" s="8">
        <f>E97+E105</f>
        <v>5791.500000000001</v>
      </c>
      <c r="F96" s="8">
        <f>F97+F105</f>
        <v>5434.1</v>
      </c>
      <c r="G96" s="53">
        <f t="shared" si="2"/>
        <v>0.7429317510663896</v>
      </c>
      <c r="H96" s="10">
        <f t="shared" si="3"/>
        <v>0.9382888716222049</v>
      </c>
      <c r="I96" s="7"/>
    </row>
    <row r="97" spans="1:9" ht="55.5" customHeight="1">
      <c r="A97" s="5"/>
      <c r="B97" s="12" t="s">
        <v>238</v>
      </c>
      <c r="C97" s="11"/>
      <c r="D97" s="13">
        <f>D98+D99+D101+D103+D104+D102+D100+D106</f>
        <v>7200.7</v>
      </c>
      <c r="E97" s="13">
        <f>E98+E99+E101+E103+E104+E102+E100+E106</f>
        <v>5607.700000000001</v>
      </c>
      <c r="F97" s="13">
        <f>F98+F99+F101+F103+F104+F102+F100+F106</f>
        <v>5323.8</v>
      </c>
      <c r="G97" s="53">
        <f t="shared" si="2"/>
        <v>0.7393447859235908</v>
      </c>
      <c r="H97" s="10">
        <f t="shared" si="3"/>
        <v>0.9493731833015318</v>
      </c>
      <c r="I97" s="7"/>
    </row>
    <row r="98" spans="1:9" ht="54.75" customHeight="1" hidden="1">
      <c r="A98" s="5"/>
      <c r="B98" s="12" t="s">
        <v>187</v>
      </c>
      <c r="C98" s="11" t="s">
        <v>186</v>
      </c>
      <c r="D98" s="13">
        <v>0</v>
      </c>
      <c r="E98" s="13">
        <v>0</v>
      </c>
      <c r="F98" s="13">
        <v>0</v>
      </c>
      <c r="G98" s="53" t="e">
        <f t="shared" si="2"/>
        <v>#DIV/0!</v>
      </c>
      <c r="H98" s="10" t="e">
        <f t="shared" si="3"/>
        <v>#DIV/0!</v>
      </c>
      <c r="I98" s="7"/>
    </row>
    <row r="99" spans="1:9" ht="53.25" customHeight="1" hidden="1">
      <c r="A99" s="5"/>
      <c r="B99" s="28" t="s">
        <v>162</v>
      </c>
      <c r="C99" s="29" t="s">
        <v>161</v>
      </c>
      <c r="D99" s="13">
        <v>0</v>
      </c>
      <c r="E99" s="13">
        <v>0</v>
      </c>
      <c r="F99" s="13">
        <v>0</v>
      </c>
      <c r="G99" s="53" t="e">
        <f t="shared" si="2"/>
        <v>#DIV/0!</v>
      </c>
      <c r="H99" s="10" t="e">
        <f t="shared" si="3"/>
        <v>#DIV/0!</v>
      </c>
      <c r="I99" s="7"/>
    </row>
    <row r="100" spans="1:9" ht="34.5" customHeight="1">
      <c r="A100" s="5"/>
      <c r="B100" s="28" t="s">
        <v>204</v>
      </c>
      <c r="C100" s="29" t="s">
        <v>203</v>
      </c>
      <c r="D100" s="13">
        <v>475.4</v>
      </c>
      <c r="E100" s="13">
        <v>142.6</v>
      </c>
      <c r="F100" s="13">
        <v>0</v>
      </c>
      <c r="G100" s="53">
        <f t="shared" si="2"/>
        <v>0</v>
      </c>
      <c r="H100" s="10">
        <f t="shared" si="3"/>
        <v>0</v>
      </c>
      <c r="I100" s="7"/>
    </row>
    <row r="101" spans="1:9" ht="38.25" customHeight="1">
      <c r="A101" s="5"/>
      <c r="B101" s="28" t="s">
        <v>189</v>
      </c>
      <c r="C101" s="29" t="s">
        <v>188</v>
      </c>
      <c r="D101" s="13">
        <v>2286</v>
      </c>
      <c r="E101" s="13">
        <v>2286</v>
      </c>
      <c r="F101" s="13">
        <v>2286</v>
      </c>
      <c r="G101" s="53">
        <f t="shared" si="2"/>
        <v>1</v>
      </c>
      <c r="H101" s="10">
        <f t="shared" si="3"/>
        <v>1</v>
      </c>
      <c r="I101" s="7"/>
    </row>
    <row r="102" spans="1:9" ht="42.75" customHeight="1">
      <c r="A102" s="5"/>
      <c r="B102" s="28" t="s">
        <v>198</v>
      </c>
      <c r="C102" s="29" t="s">
        <v>197</v>
      </c>
      <c r="D102" s="13">
        <v>2340.3</v>
      </c>
      <c r="E102" s="13">
        <v>2340.3</v>
      </c>
      <c r="F102" s="13">
        <v>2340.3</v>
      </c>
      <c r="G102" s="53">
        <f t="shared" si="2"/>
        <v>1</v>
      </c>
      <c r="H102" s="10">
        <f t="shared" si="3"/>
        <v>1</v>
      </c>
      <c r="I102" s="7"/>
    </row>
    <row r="103" spans="1:9" ht="37.5" customHeight="1">
      <c r="A103" s="5"/>
      <c r="B103" s="28" t="s">
        <v>191</v>
      </c>
      <c r="C103" s="29" t="s">
        <v>190</v>
      </c>
      <c r="D103" s="13">
        <v>500</v>
      </c>
      <c r="E103" s="13">
        <v>500</v>
      </c>
      <c r="F103" s="13">
        <v>499</v>
      </c>
      <c r="G103" s="53">
        <f t="shared" si="2"/>
        <v>0.998</v>
      </c>
      <c r="H103" s="10">
        <f t="shared" si="3"/>
        <v>0.998</v>
      </c>
      <c r="I103" s="7"/>
    </row>
    <row r="104" spans="1:9" s="44" customFormat="1" ht="17.25" customHeight="1">
      <c r="A104" s="11"/>
      <c r="B104" s="12" t="s">
        <v>163</v>
      </c>
      <c r="C104" s="29" t="s">
        <v>164</v>
      </c>
      <c r="D104" s="13">
        <v>1400.5</v>
      </c>
      <c r="E104" s="13">
        <v>140.3</v>
      </c>
      <c r="F104" s="13">
        <v>0</v>
      </c>
      <c r="G104" s="53">
        <f t="shared" si="2"/>
        <v>0</v>
      </c>
      <c r="H104" s="10">
        <f t="shared" si="3"/>
        <v>0</v>
      </c>
      <c r="I104" s="58"/>
    </row>
    <row r="105" spans="1:9" s="44" customFormat="1" ht="35.25" customHeight="1">
      <c r="A105" s="11"/>
      <c r="B105" s="12" t="s">
        <v>193</v>
      </c>
      <c r="C105" s="29" t="s">
        <v>192</v>
      </c>
      <c r="D105" s="13">
        <v>113.7</v>
      </c>
      <c r="E105" s="13">
        <v>183.8</v>
      </c>
      <c r="F105" s="13">
        <v>110.3</v>
      </c>
      <c r="G105" s="53">
        <f t="shared" si="2"/>
        <v>0.9700967458223394</v>
      </c>
      <c r="H105" s="10">
        <f t="shared" si="3"/>
        <v>0.6001088139281827</v>
      </c>
      <c r="I105" s="58"/>
    </row>
    <row r="106" spans="1:9" s="44" customFormat="1" ht="71.25" customHeight="1">
      <c r="A106" s="11"/>
      <c r="B106" s="12" t="s">
        <v>212</v>
      </c>
      <c r="C106" s="29" t="s">
        <v>211</v>
      </c>
      <c r="D106" s="13">
        <v>198.5</v>
      </c>
      <c r="E106" s="13">
        <v>198.5</v>
      </c>
      <c r="F106" s="13">
        <v>198.5</v>
      </c>
      <c r="G106" s="53">
        <f t="shared" si="2"/>
        <v>1</v>
      </c>
      <c r="H106" s="10">
        <f t="shared" si="3"/>
        <v>1</v>
      </c>
      <c r="I106" s="58"/>
    </row>
    <row r="107" spans="1:9" ht="22.5" customHeight="1">
      <c r="A107" s="5" t="s">
        <v>17</v>
      </c>
      <c r="B107" s="4" t="s">
        <v>18</v>
      </c>
      <c r="C107" s="5"/>
      <c r="D107" s="8">
        <f>D108+D109+D111+D112+D110</f>
        <v>483137.60000000003</v>
      </c>
      <c r="E107" s="8">
        <f>E108+E109+E111+E112+E110</f>
        <v>377889</v>
      </c>
      <c r="F107" s="8">
        <f>F108+F109+F111+F112+F110</f>
        <v>482416.99999999994</v>
      </c>
      <c r="G107" s="53">
        <f t="shared" si="2"/>
        <v>0.9985084994419807</v>
      </c>
      <c r="H107" s="10">
        <f t="shared" si="3"/>
        <v>1.276610327371265</v>
      </c>
      <c r="I107" s="7"/>
    </row>
    <row r="108" spans="1:9" ht="20.25" customHeight="1">
      <c r="A108" s="5" t="s">
        <v>19</v>
      </c>
      <c r="B108" s="12" t="s">
        <v>74</v>
      </c>
      <c r="C108" s="11" t="s">
        <v>19</v>
      </c>
      <c r="D108" s="13">
        <v>143780.1</v>
      </c>
      <c r="E108" s="13">
        <v>101960.7</v>
      </c>
      <c r="F108" s="13">
        <v>143772.1</v>
      </c>
      <c r="G108" s="53">
        <f t="shared" si="2"/>
        <v>0.9999443594767287</v>
      </c>
      <c r="H108" s="10">
        <f aca="true" t="shared" si="5" ref="H108:H140">F108/E108</f>
        <v>1.4100736852532398</v>
      </c>
      <c r="I108" s="7"/>
    </row>
    <row r="109" spans="1:9" ht="20.25" customHeight="1">
      <c r="A109" s="5" t="s">
        <v>20</v>
      </c>
      <c r="B109" s="12" t="s">
        <v>75</v>
      </c>
      <c r="C109" s="11" t="s">
        <v>20</v>
      </c>
      <c r="D109" s="13">
        <v>280774.7</v>
      </c>
      <c r="E109" s="13">
        <v>229102.6</v>
      </c>
      <c r="F109" s="13">
        <v>280662.9</v>
      </c>
      <c r="G109" s="53">
        <f t="shared" si="2"/>
        <v>0.9996018159755847</v>
      </c>
      <c r="H109" s="10">
        <f t="shared" si="5"/>
        <v>1.225053316723599</v>
      </c>
      <c r="I109" s="7"/>
    </row>
    <row r="110" spans="1:9" ht="20.25" customHeight="1">
      <c r="A110" s="5" t="s">
        <v>165</v>
      </c>
      <c r="B110" s="12" t="s">
        <v>166</v>
      </c>
      <c r="C110" s="11" t="s">
        <v>165</v>
      </c>
      <c r="D110" s="13">
        <v>26435.9</v>
      </c>
      <c r="E110" s="13">
        <v>20555.7</v>
      </c>
      <c r="F110" s="13">
        <v>26392.6</v>
      </c>
      <c r="G110" s="53">
        <f t="shared" si="2"/>
        <v>0.9983620758135716</v>
      </c>
      <c r="H110" s="10">
        <f t="shared" si="5"/>
        <v>1.283955301935716</v>
      </c>
      <c r="I110" s="7"/>
    </row>
    <row r="111" spans="1:9" ht="20.25" customHeight="1">
      <c r="A111" s="5" t="s">
        <v>21</v>
      </c>
      <c r="B111" s="12" t="s">
        <v>123</v>
      </c>
      <c r="C111" s="11" t="s">
        <v>21</v>
      </c>
      <c r="D111" s="13">
        <v>6265.8</v>
      </c>
      <c r="E111" s="13">
        <v>5498.4</v>
      </c>
      <c r="F111" s="13">
        <v>6240.8</v>
      </c>
      <c r="G111" s="53">
        <f t="shared" si="2"/>
        <v>0.9960100865013246</v>
      </c>
      <c r="H111" s="10">
        <f t="shared" si="5"/>
        <v>1.1350210970464136</v>
      </c>
      <c r="I111" s="7"/>
    </row>
    <row r="112" spans="1:9" ht="20.25" customHeight="1">
      <c r="A112" s="5" t="s">
        <v>22</v>
      </c>
      <c r="B112" s="12" t="s">
        <v>168</v>
      </c>
      <c r="C112" s="11" t="s">
        <v>22</v>
      </c>
      <c r="D112" s="13">
        <v>25881.1</v>
      </c>
      <c r="E112" s="13">
        <v>20771.6</v>
      </c>
      <c r="F112" s="13">
        <v>25348.6</v>
      </c>
      <c r="G112" s="53">
        <f t="shared" si="2"/>
        <v>0.9794251403533852</v>
      </c>
      <c r="H112" s="10">
        <f t="shared" si="5"/>
        <v>1.2203489379730017</v>
      </c>
      <c r="I112" s="7"/>
    </row>
    <row r="113" spans="1:9" ht="20.25" customHeight="1">
      <c r="A113" s="5" t="s">
        <v>23</v>
      </c>
      <c r="B113" s="4" t="s">
        <v>76</v>
      </c>
      <c r="C113" s="5"/>
      <c r="D113" s="8">
        <f>D114++D115</f>
        <v>94459.8</v>
      </c>
      <c r="E113" s="8">
        <f>E114++E115</f>
        <v>73523.20000000001</v>
      </c>
      <c r="F113" s="8">
        <f>F114++F115</f>
        <v>93562.4</v>
      </c>
      <c r="G113" s="53">
        <f t="shared" si="2"/>
        <v>0.9904996622902017</v>
      </c>
      <c r="H113" s="10">
        <f t="shared" si="5"/>
        <v>1.2725561455431753</v>
      </c>
      <c r="I113" s="7"/>
    </row>
    <row r="114" spans="1:9" ht="20.25" customHeight="1">
      <c r="A114" s="5" t="s">
        <v>24</v>
      </c>
      <c r="B114" s="12" t="s">
        <v>25</v>
      </c>
      <c r="C114" s="11" t="s">
        <v>24</v>
      </c>
      <c r="D114" s="13">
        <v>82756</v>
      </c>
      <c r="E114" s="13">
        <v>66059.1</v>
      </c>
      <c r="F114" s="13">
        <v>81990</v>
      </c>
      <c r="G114" s="53">
        <f t="shared" si="2"/>
        <v>0.9907438735559959</v>
      </c>
      <c r="H114" s="10">
        <f t="shared" si="5"/>
        <v>1.2411613237237564</v>
      </c>
      <c r="I114" s="7"/>
    </row>
    <row r="115" spans="1:9" ht="20.25" customHeight="1">
      <c r="A115" s="5" t="s">
        <v>26</v>
      </c>
      <c r="B115" s="12" t="s">
        <v>205</v>
      </c>
      <c r="C115" s="11" t="s">
        <v>26</v>
      </c>
      <c r="D115" s="13">
        <v>11703.8</v>
      </c>
      <c r="E115" s="13">
        <v>7464.1</v>
      </c>
      <c r="F115" s="13">
        <v>11572.4</v>
      </c>
      <c r="G115" s="53">
        <f t="shared" si="2"/>
        <v>0.9887728771851877</v>
      </c>
      <c r="H115" s="10">
        <f t="shared" si="5"/>
        <v>1.5504079527337522</v>
      </c>
      <c r="I115" s="7"/>
    </row>
    <row r="116" spans="1:9" ht="20.25" customHeight="1">
      <c r="A116" s="18" t="s">
        <v>27</v>
      </c>
      <c r="B116" s="30" t="s">
        <v>28</v>
      </c>
      <c r="C116" s="18"/>
      <c r="D116" s="8">
        <f>D117+D119+D122+D123+D126+D124+D125+D118+D120+D121</f>
        <v>23011.5</v>
      </c>
      <c r="E116" s="8">
        <f>E117+E119+E122+E123+E126+E124+E125+E118+E120+E121</f>
        <v>16805.800000000003</v>
      </c>
      <c r="F116" s="8">
        <f>F117+F119+F122+F123+F126+F124+F125+F118+F120+F121</f>
        <v>22429.9</v>
      </c>
      <c r="G116" s="53">
        <f t="shared" si="2"/>
        <v>0.974725680637942</v>
      </c>
      <c r="H116" s="10">
        <f t="shared" si="5"/>
        <v>1.3346523224125002</v>
      </c>
      <c r="I116" s="7"/>
    </row>
    <row r="117" spans="1:9" ht="24" customHeight="1">
      <c r="A117" s="18" t="s">
        <v>29</v>
      </c>
      <c r="B117" s="30" t="s">
        <v>101</v>
      </c>
      <c r="C117" s="18" t="s">
        <v>29</v>
      </c>
      <c r="D117" s="8">
        <v>1747.8</v>
      </c>
      <c r="E117" s="8">
        <v>1162.4</v>
      </c>
      <c r="F117" s="8">
        <v>1746.3</v>
      </c>
      <c r="G117" s="53">
        <f t="shared" si="2"/>
        <v>0.9991417782354961</v>
      </c>
      <c r="H117" s="10">
        <f t="shared" si="5"/>
        <v>1.5023227804542325</v>
      </c>
      <c r="I117" s="7"/>
    </row>
    <row r="118" spans="1:9" ht="20.25" customHeight="1">
      <c r="A118" s="18" t="s">
        <v>30</v>
      </c>
      <c r="B118" s="30" t="s">
        <v>167</v>
      </c>
      <c r="C118" s="18" t="s">
        <v>30</v>
      </c>
      <c r="D118" s="8">
        <v>14741.2</v>
      </c>
      <c r="E118" s="8">
        <v>12037.7</v>
      </c>
      <c r="F118" s="8">
        <v>14205.7</v>
      </c>
      <c r="G118" s="53">
        <f t="shared" si="2"/>
        <v>0.9636732423411933</v>
      </c>
      <c r="H118" s="10">
        <f t="shared" si="5"/>
        <v>1.180100849830117</v>
      </c>
      <c r="I118" s="7"/>
    </row>
    <row r="119" spans="1:9" ht="36" customHeight="1" hidden="1">
      <c r="A119" s="18" t="s">
        <v>30</v>
      </c>
      <c r="B119" s="30" t="s">
        <v>88</v>
      </c>
      <c r="C119" s="18" t="s">
        <v>102</v>
      </c>
      <c r="D119" s="8">
        <v>0</v>
      </c>
      <c r="E119" s="8">
        <v>0</v>
      </c>
      <c r="F119" s="8">
        <v>0</v>
      </c>
      <c r="G119" s="53" t="e">
        <f t="shared" si="2"/>
        <v>#DIV/0!</v>
      </c>
      <c r="H119" s="10" t="e">
        <f t="shared" si="5"/>
        <v>#DIV/0!</v>
      </c>
      <c r="I119" s="7"/>
    </row>
    <row r="120" spans="1:9" ht="36" customHeight="1" hidden="1">
      <c r="A120" s="18" t="s">
        <v>30</v>
      </c>
      <c r="B120" s="30" t="s">
        <v>114</v>
      </c>
      <c r="C120" s="18" t="s">
        <v>122</v>
      </c>
      <c r="D120" s="8">
        <v>0</v>
      </c>
      <c r="E120" s="8">
        <v>0</v>
      </c>
      <c r="F120" s="8">
        <v>0</v>
      </c>
      <c r="G120" s="53" t="e">
        <f t="shared" si="2"/>
        <v>#DIV/0!</v>
      </c>
      <c r="H120" s="10" t="e">
        <f t="shared" si="5"/>
        <v>#DIV/0!</v>
      </c>
      <c r="I120" s="7"/>
    </row>
    <row r="121" spans="1:9" ht="45" customHeight="1" hidden="1">
      <c r="A121" s="18" t="s">
        <v>30</v>
      </c>
      <c r="B121" s="30" t="s">
        <v>121</v>
      </c>
      <c r="C121" s="18" t="s">
        <v>120</v>
      </c>
      <c r="D121" s="8">
        <v>0</v>
      </c>
      <c r="E121" s="8">
        <v>0</v>
      </c>
      <c r="F121" s="8">
        <v>0</v>
      </c>
      <c r="G121" s="53" t="e">
        <f t="shared" si="2"/>
        <v>#DIV/0!</v>
      </c>
      <c r="H121" s="10" t="e">
        <f t="shared" si="5"/>
        <v>#DIV/0!</v>
      </c>
      <c r="I121" s="7"/>
    </row>
    <row r="122" spans="1:9" ht="22.5" customHeight="1" hidden="1">
      <c r="A122" s="5" t="s">
        <v>30</v>
      </c>
      <c r="B122" s="4" t="s">
        <v>112</v>
      </c>
      <c r="C122" s="5" t="s">
        <v>113</v>
      </c>
      <c r="D122" s="8">
        <v>0</v>
      </c>
      <c r="E122" s="8">
        <v>0</v>
      </c>
      <c r="F122" s="8">
        <v>0</v>
      </c>
      <c r="G122" s="53" t="e">
        <f t="shared" si="2"/>
        <v>#DIV/0!</v>
      </c>
      <c r="H122" s="10" t="e">
        <f t="shared" si="5"/>
        <v>#DIV/0!</v>
      </c>
      <c r="I122" s="7"/>
    </row>
    <row r="123" spans="1:9" ht="35.25" customHeight="1" hidden="1">
      <c r="A123" s="5" t="s">
        <v>30</v>
      </c>
      <c r="B123" s="4" t="s">
        <v>89</v>
      </c>
      <c r="C123" s="5" t="s">
        <v>90</v>
      </c>
      <c r="D123" s="8">
        <v>0</v>
      </c>
      <c r="E123" s="8">
        <v>0</v>
      </c>
      <c r="F123" s="8">
        <v>0</v>
      </c>
      <c r="G123" s="53" t="e">
        <f aca="true" t="shared" si="6" ref="G123:G140">F123/D123</f>
        <v>#DIV/0!</v>
      </c>
      <c r="H123" s="10" t="e">
        <f t="shared" si="5"/>
        <v>#DIV/0!</v>
      </c>
      <c r="I123" s="7"/>
    </row>
    <row r="124" spans="1:9" ht="30.75" customHeight="1" hidden="1">
      <c r="A124" s="5" t="s">
        <v>30</v>
      </c>
      <c r="B124" s="4" t="s">
        <v>114</v>
      </c>
      <c r="C124" s="5" t="s">
        <v>115</v>
      </c>
      <c r="D124" s="8">
        <v>0</v>
      </c>
      <c r="E124" s="8">
        <v>0</v>
      </c>
      <c r="F124" s="8">
        <v>0</v>
      </c>
      <c r="G124" s="53" t="e">
        <f t="shared" si="6"/>
        <v>#DIV/0!</v>
      </c>
      <c r="H124" s="10" t="e">
        <f t="shared" si="5"/>
        <v>#DIV/0!</v>
      </c>
      <c r="I124" s="7"/>
    </row>
    <row r="125" spans="1:9" ht="44.25" customHeight="1" hidden="1">
      <c r="A125" s="5" t="s">
        <v>30</v>
      </c>
      <c r="B125" s="4" t="s">
        <v>117</v>
      </c>
      <c r="C125" s="5" t="s">
        <v>116</v>
      </c>
      <c r="D125" s="8">
        <v>0</v>
      </c>
      <c r="E125" s="8">
        <v>0</v>
      </c>
      <c r="F125" s="8">
        <v>0</v>
      </c>
      <c r="G125" s="53" t="e">
        <f t="shared" si="6"/>
        <v>#DIV/0!</v>
      </c>
      <c r="H125" s="10" t="e">
        <f t="shared" si="5"/>
        <v>#DIV/0!</v>
      </c>
      <c r="I125" s="7"/>
    </row>
    <row r="126" spans="1:9" ht="36" customHeight="1">
      <c r="A126" s="5" t="s">
        <v>31</v>
      </c>
      <c r="B126" s="4" t="s">
        <v>239</v>
      </c>
      <c r="C126" s="5" t="s">
        <v>134</v>
      </c>
      <c r="D126" s="8">
        <v>6522.5</v>
      </c>
      <c r="E126" s="8">
        <v>3605.7</v>
      </c>
      <c r="F126" s="8">
        <v>6477.9</v>
      </c>
      <c r="G126" s="53">
        <f t="shared" si="6"/>
        <v>0.9931621310847067</v>
      </c>
      <c r="H126" s="10">
        <f t="shared" si="5"/>
        <v>1.7965720941842083</v>
      </c>
      <c r="I126" s="7"/>
    </row>
    <row r="127" spans="1:9" ht="15.75" customHeight="1">
      <c r="A127" s="5" t="s">
        <v>32</v>
      </c>
      <c r="B127" s="4" t="s">
        <v>59</v>
      </c>
      <c r="C127" s="5"/>
      <c r="D127" s="8">
        <f>D128+D129</f>
        <v>871.5</v>
      </c>
      <c r="E127" s="8">
        <f>E128+E129</f>
        <v>634.1</v>
      </c>
      <c r="F127" s="8">
        <f>F128+F129</f>
        <v>818.4</v>
      </c>
      <c r="G127" s="53">
        <f t="shared" si="6"/>
        <v>0.9390705679862306</v>
      </c>
      <c r="H127" s="10">
        <f t="shared" si="5"/>
        <v>1.2906481627503548</v>
      </c>
      <c r="I127" s="7"/>
    </row>
    <row r="128" spans="1:9" ht="23.25" customHeight="1" hidden="1">
      <c r="A128" s="5" t="s">
        <v>33</v>
      </c>
      <c r="B128" s="4" t="s">
        <v>60</v>
      </c>
      <c r="C128" s="5" t="s">
        <v>33</v>
      </c>
      <c r="D128" s="8">
        <v>0</v>
      </c>
      <c r="E128" s="8">
        <v>0</v>
      </c>
      <c r="F128" s="8">
        <v>0</v>
      </c>
      <c r="G128" s="53" t="e">
        <f t="shared" si="6"/>
        <v>#DIV/0!</v>
      </c>
      <c r="H128" s="10" t="e">
        <f t="shared" si="5"/>
        <v>#DIV/0!</v>
      </c>
      <c r="I128" s="7"/>
    </row>
    <row r="129" spans="1:9" ht="19.5" customHeight="1">
      <c r="A129" s="5" t="s">
        <v>61</v>
      </c>
      <c r="B129" s="4" t="s">
        <v>62</v>
      </c>
      <c r="C129" s="5" t="s">
        <v>61</v>
      </c>
      <c r="D129" s="8">
        <v>871.5</v>
      </c>
      <c r="E129" s="8">
        <v>634.1</v>
      </c>
      <c r="F129" s="8">
        <v>818.4</v>
      </c>
      <c r="G129" s="53">
        <f t="shared" si="6"/>
        <v>0.9390705679862306</v>
      </c>
      <c r="H129" s="10">
        <f t="shared" si="5"/>
        <v>1.2906481627503548</v>
      </c>
      <c r="I129" s="7"/>
    </row>
    <row r="130" spans="1:9" ht="26.25" customHeight="1" hidden="1">
      <c r="A130" s="5"/>
      <c r="B130" s="12" t="s">
        <v>14</v>
      </c>
      <c r="C130" s="5"/>
      <c r="D130" s="8">
        <v>0</v>
      </c>
      <c r="E130" s="8">
        <v>0</v>
      </c>
      <c r="F130" s="8">
        <v>0</v>
      </c>
      <c r="G130" s="53" t="e">
        <f t="shared" si="6"/>
        <v>#DIV/0!</v>
      </c>
      <c r="H130" s="10" t="e">
        <f t="shared" si="5"/>
        <v>#DIV/0!</v>
      </c>
      <c r="I130" s="7"/>
    </row>
    <row r="131" spans="1:9" ht="24" customHeight="1">
      <c r="A131" s="5" t="s">
        <v>63</v>
      </c>
      <c r="B131" s="4" t="s">
        <v>64</v>
      </c>
      <c r="C131" s="5"/>
      <c r="D131" s="8">
        <f>D132</f>
        <v>532</v>
      </c>
      <c r="E131" s="8">
        <f>E132</f>
        <v>320</v>
      </c>
      <c r="F131" s="8">
        <f>F132</f>
        <v>528.7</v>
      </c>
      <c r="G131" s="53">
        <f t="shared" si="6"/>
        <v>0.9937969924812031</v>
      </c>
      <c r="H131" s="10">
        <f t="shared" si="5"/>
        <v>1.6521875000000001</v>
      </c>
      <c r="I131" s="7"/>
    </row>
    <row r="132" spans="1:9" ht="17.25" customHeight="1">
      <c r="A132" s="5" t="s">
        <v>65</v>
      </c>
      <c r="B132" s="4" t="s">
        <v>66</v>
      </c>
      <c r="C132" s="5" t="s">
        <v>65</v>
      </c>
      <c r="D132" s="8">
        <v>532</v>
      </c>
      <c r="E132" s="8">
        <v>320</v>
      </c>
      <c r="F132" s="8">
        <v>528.7</v>
      </c>
      <c r="G132" s="53">
        <f t="shared" si="6"/>
        <v>0.9937969924812031</v>
      </c>
      <c r="H132" s="10">
        <f t="shared" si="5"/>
        <v>1.6521875000000001</v>
      </c>
      <c r="I132" s="7"/>
    </row>
    <row r="133" spans="1:9" ht="32.25" customHeight="1">
      <c r="A133" s="5" t="s">
        <v>67</v>
      </c>
      <c r="B133" s="4" t="s">
        <v>68</v>
      </c>
      <c r="C133" s="5"/>
      <c r="D133" s="8">
        <f>D134</f>
        <v>493.8</v>
      </c>
      <c r="E133" s="8">
        <f>E134</f>
        <v>1650</v>
      </c>
      <c r="F133" s="8">
        <f>F134</f>
        <v>422.6</v>
      </c>
      <c r="G133" s="53">
        <f t="shared" si="6"/>
        <v>0.8558120696638315</v>
      </c>
      <c r="H133" s="10">
        <f t="shared" si="5"/>
        <v>0.25612121212121214</v>
      </c>
      <c r="I133" s="7"/>
    </row>
    <row r="134" spans="1:9" ht="17.25" customHeight="1">
      <c r="A134" s="5" t="s">
        <v>69</v>
      </c>
      <c r="B134" s="4" t="s">
        <v>91</v>
      </c>
      <c r="C134" s="5" t="s">
        <v>69</v>
      </c>
      <c r="D134" s="8">
        <v>493.8</v>
      </c>
      <c r="E134" s="8">
        <v>1650</v>
      </c>
      <c r="F134" s="8">
        <v>422.6</v>
      </c>
      <c r="G134" s="53">
        <f t="shared" si="6"/>
        <v>0.8558120696638315</v>
      </c>
      <c r="H134" s="10">
        <f t="shared" si="5"/>
        <v>0.25612121212121214</v>
      </c>
      <c r="I134" s="7"/>
    </row>
    <row r="135" spans="1:9" ht="26.25" customHeight="1">
      <c r="A135" s="5" t="s">
        <v>70</v>
      </c>
      <c r="B135" s="4" t="s">
        <v>73</v>
      </c>
      <c r="C135" s="5"/>
      <c r="D135" s="8">
        <f>D136+D138+D137</f>
        <v>2365.1</v>
      </c>
      <c r="E135" s="8">
        <f>E136+E138+E137</f>
        <v>1685.1</v>
      </c>
      <c r="F135" s="8">
        <f>F136+F138+F137</f>
        <v>2365.1</v>
      </c>
      <c r="G135" s="53">
        <f t="shared" si="6"/>
        <v>1</v>
      </c>
      <c r="H135" s="10">
        <f t="shared" si="5"/>
        <v>1.4035368820841494</v>
      </c>
      <c r="I135" s="7"/>
    </row>
    <row r="136" spans="1:9" ht="54" customHeight="1">
      <c r="A136" s="5" t="s">
        <v>71</v>
      </c>
      <c r="B136" s="4" t="s">
        <v>135</v>
      </c>
      <c r="C136" s="5" t="s">
        <v>136</v>
      </c>
      <c r="D136" s="8">
        <v>2365.1</v>
      </c>
      <c r="E136" s="8">
        <v>1685.1</v>
      </c>
      <c r="F136" s="8">
        <v>2365.1</v>
      </c>
      <c r="G136" s="53">
        <f t="shared" si="6"/>
        <v>1</v>
      </c>
      <c r="H136" s="10">
        <f t="shared" si="5"/>
        <v>1.4035368820841494</v>
      </c>
      <c r="I136" s="7"/>
    </row>
    <row r="137" spans="1:9" ht="36" customHeight="1" hidden="1">
      <c r="A137" s="5" t="s">
        <v>71</v>
      </c>
      <c r="B137" s="4" t="s">
        <v>137</v>
      </c>
      <c r="C137" s="5" t="s">
        <v>138</v>
      </c>
      <c r="D137" s="8">
        <v>0</v>
      </c>
      <c r="E137" s="8">
        <v>0</v>
      </c>
      <c r="F137" s="8">
        <v>0</v>
      </c>
      <c r="G137" s="53" t="e">
        <f t="shared" si="6"/>
        <v>#DIV/0!</v>
      </c>
      <c r="H137" s="10" t="e">
        <f t="shared" si="5"/>
        <v>#DIV/0!</v>
      </c>
      <c r="I137" s="7"/>
    </row>
    <row r="138" spans="1:9" ht="30.75" customHeight="1" hidden="1">
      <c r="A138" s="5" t="s">
        <v>72</v>
      </c>
      <c r="B138" s="4" t="s">
        <v>103</v>
      </c>
      <c r="C138" s="5" t="s">
        <v>139</v>
      </c>
      <c r="D138" s="8">
        <v>0</v>
      </c>
      <c r="E138" s="8">
        <v>0</v>
      </c>
      <c r="F138" s="8">
        <v>0</v>
      </c>
      <c r="G138" s="53" t="e">
        <f t="shared" si="6"/>
        <v>#DIV/0!</v>
      </c>
      <c r="H138" s="10" t="e">
        <f t="shared" si="5"/>
        <v>#DIV/0!</v>
      </c>
      <c r="I138" s="7"/>
    </row>
    <row r="139" spans="1:9" ht="26.25" customHeight="1">
      <c r="A139" s="18"/>
      <c r="B139" s="30" t="s">
        <v>34</v>
      </c>
      <c r="C139" s="18"/>
      <c r="D139" s="8">
        <f>D40+D56+D62+D92+D107+D113+D116+D127+D131+D133+D135</f>
        <v>700413.9000000001</v>
      </c>
      <c r="E139" s="8">
        <f>E40+E56+E62+E92+E107+E113+E116+E127+E131+E133+E135</f>
        <v>557626.8</v>
      </c>
      <c r="F139" s="8">
        <f>F40+F56+F62+F92+F107+F113+F116+F127+F131+F133+F135</f>
        <v>694127.8999999999</v>
      </c>
      <c r="G139" s="53">
        <f t="shared" si="6"/>
        <v>0.9910253066079925</v>
      </c>
      <c r="H139" s="10">
        <f t="shared" si="5"/>
        <v>1.2447893465665565</v>
      </c>
      <c r="I139" s="7"/>
    </row>
    <row r="140" spans="1:9" ht="19.5" customHeight="1">
      <c r="A140" s="39"/>
      <c r="B140" s="4" t="s">
        <v>46</v>
      </c>
      <c r="C140" s="5"/>
      <c r="D140" s="47">
        <f>D135</f>
        <v>2365.1</v>
      </c>
      <c r="E140" s="47">
        <f>E135</f>
        <v>1685.1</v>
      </c>
      <c r="F140" s="47">
        <f>F135</f>
        <v>2365.1</v>
      </c>
      <c r="G140" s="53">
        <f t="shared" si="6"/>
        <v>1</v>
      </c>
      <c r="H140" s="10">
        <f t="shared" si="5"/>
        <v>1.4035368820841494</v>
      </c>
      <c r="I140" s="7"/>
    </row>
    <row r="141" spans="4:7" ht="16.5">
      <c r="D141" s="36"/>
      <c r="E141" s="36"/>
      <c r="F141" s="36"/>
      <c r="G141" s="36"/>
    </row>
    <row r="142" spans="4:7" ht="16.5">
      <c r="D142" s="36"/>
      <c r="E142" s="36"/>
      <c r="F142" s="36"/>
      <c r="G142" s="36"/>
    </row>
    <row r="143" spans="2:7" ht="16.5">
      <c r="B143" s="31" t="s">
        <v>207</v>
      </c>
      <c r="D143" s="36" t="s">
        <v>247</v>
      </c>
      <c r="E143" s="36"/>
      <c r="F143" s="36">
        <v>3010.2</v>
      </c>
      <c r="G143" s="36"/>
    </row>
    <row r="144" spans="2:7" ht="16.5">
      <c r="B144" s="32" t="s">
        <v>245</v>
      </c>
      <c r="D144" s="36" t="s">
        <v>247</v>
      </c>
      <c r="E144" s="36"/>
      <c r="F144" s="36">
        <v>5000</v>
      </c>
      <c r="G144" s="36"/>
    </row>
    <row r="145" spans="2:7" ht="16.5" hidden="1">
      <c r="B145" s="31" t="s">
        <v>47</v>
      </c>
      <c r="D145" s="36"/>
      <c r="E145" s="36"/>
      <c r="F145" s="36"/>
      <c r="G145" s="36"/>
    </row>
    <row r="146" spans="2:9" ht="16.5" hidden="1">
      <c r="B146" s="31" t="s">
        <v>48</v>
      </c>
      <c r="D146" s="36"/>
      <c r="E146" s="36"/>
      <c r="F146" s="36"/>
      <c r="G146" s="36"/>
      <c r="H146" s="33"/>
      <c r="I146" s="32"/>
    </row>
    <row r="147" spans="4:7" ht="16.5" hidden="1">
      <c r="D147" s="36"/>
      <c r="E147" s="36"/>
      <c r="F147" s="36"/>
      <c r="G147" s="36"/>
    </row>
    <row r="148" spans="2:7" ht="16.5" hidden="1">
      <c r="B148" s="31" t="s">
        <v>49</v>
      </c>
      <c r="D148" s="36"/>
      <c r="E148" s="36"/>
      <c r="F148" s="36"/>
      <c r="G148" s="36"/>
    </row>
    <row r="149" spans="2:9" ht="16.5" hidden="1">
      <c r="B149" s="31" t="s">
        <v>50</v>
      </c>
      <c r="D149" s="36"/>
      <c r="E149" s="36"/>
      <c r="F149" s="36">
        <v>0</v>
      </c>
      <c r="G149" s="36"/>
      <c r="H149" s="33"/>
      <c r="I149" s="32"/>
    </row>
    <row r="150" spans="4:7" ht="16.5" hidden="1">
      <c r="D150" s="36"/>
      <c r="E150" s="36"/>
      <c r="F150" s="36"/>
      <c r="G150" s="36"/>
    </row>
    <row r="151" spans="2:7" ht="16.5" hidden="1">
      <c r="B151" s="31" t="s">
        <v>51</v>
      </c>
      <c r="D151" s="36"/>
      <c r="E151" s="36"/>
      <c r="F151" s="36"/>
      <c r="G151" s="36"/>
    </row>
    <row r="152" spans="2:7" ht="16.5" hidden="1">
      <c r="B152" s="31" t="s">
        <v>52</v>
      </c>
      <c r="D152" s="36"/>
      <c r="E152" s="36"/>
      <c r="F152" s="36"/>
      <c r="G152" s="36"/>
    </row>
    <row r="153" spans="4:7" ht="16.5" hidden="1">
      <c r="D153" s="36"/>
      <c r="E153" s="36"/>
      <c r="F153" s="36"/>
      <c r="G153" s="36"/>
    </row>
    <row r="154" spans="2:7" ht="16.5">
      <c r="B154" s="32" t="s">
        <v>214</v>
      </c>
      <c r="D154" s="36" t="s">
        <v>246</v>
      </c>
      <c r="E154" s="36"/>
      <c r="F154" s="36">
        <v>8500</v>
      </c>
      <c r="G154" s="36"/>
    </row>
    <row r="155" spans="4:8" ht="16.5" hidden="1">
      <c r="D155" s="36"/>
      <c r="E155" s="36"/>
      <c r="F155" s="36"/>
      <c r="G155" s="36"/>
      <c r="H155" s="35"/>
    </row>
    <row r="156" spans="2:7" ht="16.5" hidden="1">
      <c r="B156" s="32"/>
      <c r="D156" s="36"/>
      <c r="E156" s="36"/>
      <c r="F156" s="36"/>
      <c r="G156" s="36"/>
    </row>
    <row r="157" spans="4:7" ht="16.5" hidden="1">
      <c r="D157" s="36"/>
      <c r="E157" s="36"/>
      <c r="F157" s="36"/>
      <c r="G157" s="36"/>
    </row>
    <row r="158" spans="2:9" ht="16.5">
      <c r="B158" s="31" t="s">
        <v>53</v>
      </c>
      <c r="D158" s="36" t="s">
        <v>246</v>
      </c>
      <c r="E158" s="36"/>
      <c r="F158" s="36">
        <f>F143+F34+F146+F149-F139-F152-F154+F144</f>
        <v>9449.800000000047</v>
      </c>
      <c r="G158" s="36"/>
      <c r="H158" s="36"/>
      <c r="I158" s="37"/>
    </row>
    <row r="159" spans="4:7" ht="16.5">
      <c r="D159" s="36"/>
      <c r="E159" s="36"/>
      <c r="F159" s="36"/>
      <c r="G159" s="36"/>
    </row>
  </sheetData>
  <sheetProtection/>
  <mergeCells count="21">
    <mergeCell ref="D2:D3"/>
    <mergeCell ref="F2:F3"/>
    <mergeCell ref="A1:H1"/>
    <mergeCell ref="A37:A38"/>
    <mergeCell ref="H37:H38"/>
    <mergeCell ref="B37:B38"/>
    <mergeCell ref="D37:D38"/>
    <mergeCell ref="G2:G3"/>
    <mergeCell ref="L42:N43"/>
    <mergeCell ref="F37:F38"/>
    <mergeCell ref="J42:K42"/>
    <mergeCell ref="H2:H3"/>
    <mergeCell ref="J43:K43"/>
    <mergeCell ref="C37:C38"/>
    <mergeCell ref="E2:E3"/>
    <mergeCell ref="G37:G38"/>
    <mergeCell ref="B2:B3"/>
    <mergeCell ref="C2:C3"/>
    <mergeCell ref="E37:E38"/>
    <mergeCell ref="A36:H36"/>
    <mergeCell ref="A2:A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2018-04-04T08:52:59Z</cp:lastPrinted>
  <dcterms:created xsi:type="dcterms:W3CDTF">1996-10-08T23:32:33Z</dcterms:created>
  <dcterms:modified xsi:type="dcterms:W3CDTF">2018-06-29T07:01:46Z</dcterms:modified>
  <cp:category/>
  <cp:version/>
  <cp:contentType/>
  <cp:contentStatus/>
</cp:coreProperties>
</file>