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<sst xmlns="http://schemas.openxmlformats.org/spreadsheetml/2006/main" count="267" uniqueCount="233">
  <si>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</si>
  <si>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</si>
  <si>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</si>
  <si>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</si>
  <si>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</si>
  <si>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</si>
  <si>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</si>
  <si>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</si>
  <si>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</si>
  <si>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</si>
  <si>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</si>
  <si>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</si>
  <si>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</si>
  <si>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</si>
  <si>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</si>
  <si>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оказ.пл.усл. (компенсация затрат )</t>
  </si>
  <si>
    <t>Штраф.,санкц, возм. ущерба, в т.ч.: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</si>
  <si>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</si>
  <si>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</si>
  <si>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</si>
  <si>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</si>
  <si>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</si>
  <si>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</si>
  <si>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</si>
  <si>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</si>
  <si>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</si>
  <si>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Другие общегосударственные вопросы, в т.ч.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</si>
  <si>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</si>
  <si>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</si>
  <si>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</si>
  <si>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</si>
  <si>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</si>
  <si>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</si>
  <si>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0700</t>
  </si>
  <si>
    <t>ОБРАЗОВАНИЕ</t>
  </si>
  <si>
    <t>0701</t>
  </si>
  <si>
    <t>0702</t>
  </si>
  <si>
    <t>0707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</si>
  <si>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</si>
  <si>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</si>
  <si>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</si>
  <si>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</si>
  <si>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</si>
  <si>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</si>
  <si>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</si>
  <si>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</si>
  <si>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</si>
  <si>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</si>
  <si>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</si>
  <si>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</si>
  <si>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</si>
  <si>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</si>
  <si>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</si>
  <si>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</si>
  <si>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</si>
  <si>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</si>
  <si>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</si>
  <si>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</si>
  <si>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</si>
  <si>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</si>
  <si>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</si>
  <si>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</si>
  <si>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</si>
  <si>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</si>
  <si>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</si>
  <si>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</si>
  <si>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</si>
  <si>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</si>
  <si>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</si>
  <si>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</si>
  <si>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</si>
  <si>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</si>
  <si>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</si>
  <si>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</si>
  <si>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</si>
  <si>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</si>
  <si>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</si>
  <si>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>НАЦИОНАЛЬНАЯ ОБОРОНА</t>
  </si>
  <si>
    <t>Госпошлина</t>
  </si>
  <si>
    <t>в том числе собственные доходы</t>
  </si>
  <si>
    <t>Другие вопросы в области культуры, в том числе:</t>
  </si>
  <si>
    <t>0200</t>
  </si>
  <si>
    <t>0203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</si>
  <si>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</si>
  <si>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</si>
  <si>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</si>
  <si>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</si>
  <si>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</si>
  <si>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</si>
  <si>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</si>
  <si>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</si>
  <si>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</si>
  <si>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</si>
  <si>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</si>
  <si>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</si>
  <si>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</si>
  <si>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</si>
  <si>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</si>
  <si>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</si>
  <si>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</si>
  <si>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</si>
  <si>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</si>
  <si>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</si>
  <si>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</si>
  <si>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</si>
  <si>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</si>
  <si>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</si>
  <si>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</si>
  <si>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</si>
  <si>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</si>
  <si>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</si>
  <si>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</si>
  <si>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</si>
  <si>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</si>
  <si>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</si>
  <si>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</si>
  <si>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</si>
  <si>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</si>
  <si>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</si>
  <si>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</si>
  <si>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</si>
  <si>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</si>
  <si>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</si>
  <si>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</si>
  <si>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</si>
  <si>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</si>
  <si>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</si>
  <si>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</si>
  <si>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</si>
  <si>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</si>
  <si>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</si>
  <si>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Предоставление гражданам субсидий на оплату жилого помещения и коммунальных услуг за счет средств областного бюджета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</si>
  <si>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</si>
  <si>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</si>
  <si>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</si>
  <si>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</si>
  <si>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</si>
  <si>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</si>
  <si>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</si>
  <si>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</si>
  <si>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</si>
  <si>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</si>
  <si>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</si>
  <si>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</si>
  <si>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</si>
  <si>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</si>
  <si>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</si>
  <si>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</si>
  <si>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</si>
  <si>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</si>
  <si>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</si>
  <si>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</si>
  <si>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</si>
  <si>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</si>
  <si>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</si>
  <si>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</si>
  <si>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</si>
  <si>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</si>
  <si>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</si>
  <si>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</si>
  <si>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</si>
  <si>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</si>
  <si>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</si>
  <si>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</si>
  <si>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</si>
  <si>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</si>
  <si>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</si>
  <si>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9148600</t>
  </si>
  <si>
    <t>Подпрограмма "Модернизация  объектов коммунальной инфраструктуры"</t>
  </si>
  <si>
    <t>Расходы на судебные издержки и исполнение судебных решений (Фин.управление)</t>
  </si>
  <si>
    <t>9148500</t>
  </si>
  <si>
    <t>Акцизы на нефтепродукты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</si>
  <si>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</si>
  <si>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</si>
  <si>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</si>
  <si>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</si>
  <si>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</si>
  <si>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</si>
  <si>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</si>
  <si>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</si>
  <si>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</si>
  <si>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</si>
  <si>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</si>
  <si>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</si>
  <si>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</si>
  <si>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</si>
  <si>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</si>
  <si>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</si>
  <si>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</si>
  <si>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</si>
  <si>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</si>
  <si>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</si>
  <si>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</si>
  <si>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</si>
  <si>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</si>
  <si>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</si>
  <si>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</si>
  <si>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</si>
  <si>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</si>
  <si>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</si>
  <si>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</si>
  <si>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</si>
  <si>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</si>
  <si>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</si>
  <si>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</si>
  <si>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Выполнение других обязательств муниципального образования (услуги по ликвидации пожара)</t>
  </si>
  <si>
    <t xml:space="preserve">Доходы мест. бюдж. от продажи имущ.и земли 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</si>
  <si>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</si>
  <si>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</si>
  <si>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</si>
  <si>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</si>
  <si>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</si>
  <si>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</si>
  <si>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</si>
  <si>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</si>
  <si>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</si>
  <si>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</si>
  <si>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перечисление остатков субсидий бюджетного учреждения 2014 года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</si>
  <si>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</si>
  <si>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</si>
  <si>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</si>
  <si>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В том числе за счет полномочий</t>
  </si>
  <si>
    <t>7530000 08.00.23</t>
  </si>
  <si>
    <t xml:space="preserve">Исполнение полномочий по соглашениям на организацию в границах поселений тепло-водоснабжения, водоотведения </t>
  </si>
  <si>
    <t>7230704</t>
  </si>
  <si>
    <t>Иные межбюджетные трансферты на государственную поддержку лучших работников муниципальных учреждений культуры</t>
  </si>
  <si>
    <t>Возврат остатков субсидии на мероприятия подпрограммы "Обеспечение жильем молодых семей"</t>
  </si>
  <si>
    <t>план на 6 месяцев</t>
  </si>
  <si>
    <t>% к плану 6 месяцев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</si>
  <si>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</si>
  <si>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Отчет об исполнении бюджета Ртищевского муниципального района
за 1 полугодие 2015 года
</t>
  </si>
  <si>
    <t xml:space="preserve">Приложение № 1
к распоряжению администрации  Ртищевского муниципального района
 от  22 июля 2015 года № 441-р
</t>
  </si>
  <si>
    <t>Верно: ведущий специалист отдела делопроизводства                                   С.Г. Бондаренко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</si>
</sst>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3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177" fontId="1" fillId="24" borderId="10" xfId="0" applyNumberFormat="1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left" vertical="top" wrapText="1"/>
    </xf>
    <xf numFmtId="177" fontId="6" fillId="24" borderId="10" xfId="0" applyNumberFormat="1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top" wrapText="1"/>
    </xf>
    <xf numFmtId="187" fontId="1" fillId="24" borderId="10" xfId="52" applyNumberFormat="1" applyFont="1" applyFill="1" applyBorder="1" applyAlignment="1" applyProtection="1">
      <alignment vertical="center" wrapText="1"/>
      <protection hidden="1"/>
    </xf>
    <xf numFmtId="0" fontId="11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center" wrapText="1"/>
    </xf>
    <xf numFmtId="49" fontId="0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 horizontal="left"/>
    </xf>
    <xf numFmtId="177" fontId="0" fillId="24" borderId="0" xfId="0" applyNumberFormat="1" applyFont="1" applyFill="1" applyAlignment="1">
      <alignment horizontal="left"/>
    </xf>
    <xf numFmtId="0" fontId="2" fillId="24" borderId="0" xfId="0" applyFont="1" applyFill="1" applyAlignment="1">
      <alignment horizontal="left"/>
    </xf>
    <xf numFmtId="49" fontId="3" fillId="24" borderId="10" xfId="0" applyNumberFormat="1" applyFont="1" applyFill="1" applyBorder="1" applyAlignment="1">
      <alignment horizontal="left" vertical="top" wrapText="1"/>
    </xf>
    <xf numFmtId="177" fontId="6" fillId="24" borderId="10" xfId="0" applyNumberFormat="1" applyFont="1" applyFill="1" applyBorder="1" applyAlignment="1">
      <alignment horizontal="left" vertical="top" wrapText="1"/>
    </xf>
    <xf numFmtId="49" fontId="11" fillId="24" borderId="10" xfId="0" applyNumberFormat="1" applyFont="1" applyFill="1" applyBorder="1" applyAlignment="1">
      <alignment horizontal="left" vertical="top" wrapText="1"/>
    </xf>
    <xf numFmtId="177" fontId="11" fillId="24" borderId="10" xfId="0" applyNumberFormat="1" applyFont="1" applyFill="1" applyBorder="1" applyAlignment="1">
      <alignment horizontal="left" vertical="top" wrapText="1"/>
    </xf>
    <xf numFmtId="49" fontId="2" fillId="24" borderId="0" xfId="0" applyNumberFormat="1" applyFont="1" applyFill="1" applyAlignment="1">
      <alignment horizontal="left"/>
    </xf>
    <xf numFmtId="177" fontId="0" fillId="24" borderId="10" xfId="0" applyNumberFormat="1" applyFont="1" applyFill="1" applyBorder="1" applyAlignment="1">
      <alignment horizontal="left" vertical="center"/>
    </xf>
    <xf numFmtId="9" fontId="2" fillId="24" borderId="10" xfId="0" applyNumberFormat="1" applyFont="1" applyFill="1" applyBorder="1" applyAlignment="1">
      <alignment horizontal="center" vertical="center" wrapText="1"/>
    </xf>
    <xf numFmtId="0" fontId="6" fillId="24" borderId="11" xfId="54" applyNumberFormat="1" applyFont="1" applyFill="1" applyBorder="1" applyAlignment="1" applyProtection="1">
      <alignment horizontal="left" vertical="center" wrapText="1"/>
      <protection hidden="1"/>
    </xf>
    <xf numFmtId="49" fontId="6" fillId="24" borderId="12" xfId="54" applyNumberFormat="1" applyFont="1" applyFill="1" applyBorder="1" applyAlignment="1" applyProtection="1">
      <alignment horizontal="left" vertical="center" wrapText="1"/>
      <protection hidden="1"/>
    </xf>
    <xf numFmtId="49" fontId="10" fillId="24" borderId="10" xfId="0" applyNumberFormat="1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vertical="top" wrapText="1"/>
    </xf>
    <xf numFmtId="49" fontId="13" fillId="24" borderId="10" xfId="0" applyNumberFormat="1" applyFont="1" applyFill="1" applyBorder="1" applyAlignment="1">
      <alignment horizontal="left" vertical="top" wrapText="1"/>
    </xf>
    <xf numFmtId="49" fontId="1" fillId="24" borderId="10" xfId="52" applyNumberFormat="1" applyFont="1" applyFill="1" applyBorder="1" applyAlignment="1" applyProtection="1">
      <alignment vertical="center" wrapText="1"/>
      <protection hidden="1"/>
    </xf>
    <xf numFmtId="177" fontId="1" fillId="24" borderId="10" xfId="0" applyNumberFormat="1" applyFont="1" applyFill="1" applyBorder="1" applyAlignment="1">
      <alignment horizontal="left" vertical="center" wrapText="1"/>
    </xf>
    <xf numFmtId="187" fontId="11" fillId="24" borderId="10" xfId="52" applyNumberFormat="1" applyFont="1" applyFill="1" applyBorder="1" applyAlignment="1" applyProtection="1">
      <alignment vertical="center" wrapText="1"/>
      <protection hidden="1"/>
    </xf>
    <xf numFmtId="49" fontId="11" fillId="24" borderId="10" xfId="0" applyNumberFormat="1" applyFont="1" applyFill="1" applyBorder="1" applyAlignment="1">
      <alignment horizontal="left" vertical="center" wrapText="1"/>
    </xf>
    <xf numFmtId="187" fontId="11" fillId="24" borderId="10" xfId="52" applyNumberFormat="1" applyFont="1" applyFill="1" applyBorder="1" applyAlignment="1" applyProtection="1">
      <alignment wrapText="1"/>
      <protection hidden="1"/>
    </xf>
    <xf numFmtId="49" fontId="11" fillId="24" borderId="10" xfId="52" applyNumberFormat="1" applyFont="1" applyFill="1" applyBorder="1" applyAlignment="1" applyProtection="1">
      <alignment wrapText="1"/>
      <protection hidden="1"/>
    </xf>
    <xf numFmtId="177" fontId="11" fillId="24" borderId="1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vertical="top" wrapText="1"/>
    </xf>
    <xf numFmtId="49" fontId="11" fillId="24" borderId="10" xfId="0" applyNumberFormat="1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177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192" fontId="2" fillId="24" borderId="0" xfId="0" applyNumberFormat="1" applyFont="1" applyFill="1" applyAlignment="1">
      <alignment horizontal="center" vertical="center"/>
    </xf>
    <xf numFmtId="177" fontId="2" fillId="24" borderId="0" xfId="0" applyNumberFormat="1" applyFont="1" applyFill="1" applyAlignment="1">
      <alignment horizontal="center" vertical="center"/>
    </xf>
    <xf numFmtId="177" fontId="7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/>
    </xf>
    <xf numFmtId="177" fontId="2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top" wrapText="1"/>
    </xf>
    <xf numFmtId="49" fontId="8" fillId="24" borderId="13" xfId="0" applyNumberFormat="1" applyFont="1" applyFill="1" applyBorder="1" applyAlignment="1">
      <alignment horizontal="center" vertical="top" wrapText="1"/>
    </xf>
    <xf numFmtId="49" fontId="8" fillId="24" borderId="14" xfId="0" applyNumberFormat="1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7" fillId="24" borderId="0" xfId="0" applyFont="1" applyFill="1" applyAlignment="1">
      <alignment horizontal="left" wrapText="1"/>
    </xf>
    <xf numFmtId="0" fontId="7" fillId="24" borderId="15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vertical="top" wrapText="1"/>
    </xf>
    <xf numFmtId="177" fontId="2" fillId="24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8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9" fillId="24" borderId="0" xfId="0" applyFont="1" applyFill="1" applyAlignment="1">
      <alignment horizontal="left"/>
    </xf>
    <xf numFmtId="49" fontId="9" fillId="24" borderId="0" xfId="0" applyNumberFormat="1" applyFont="1" applyFill="1" applyAlignment="1">
      <alignment horizontal="left"/>
    </xf>
    <xf numFmtId="0" fontId="9" fillId="24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49"/>
  <sheetViews>
    <sheetView tabSelected="1" workbookViewId="0" topLeftCell="A128">
      <selection activeCell="B157" sqref="B157"/>
    </sheetView>
  </sheetViews>
  <sheetFormatPr defaultColWidth="9.140625" defaultRowHeight="12.75"/>
  <cols>
    <col min="1" max="1" width="6.57421875" style="34" customWidth="1"/>
    <col min="2" max="2" width="47.421875" style="34" customWidth="1"/>
    <col min="3" max="3" width="11.28125" style="33" hidden="1" customWidth="1"/>
    <col min="4" max="4" width="11.00390625" style="34" customWidth="1"/>
    <col min="5" max="5" width="11.8515625" style="34" customWidth="1"/>
    <col min="6" max="6" width="11.7109375" style="34" customWidth="1"/>
    <col min="7" max="7" width="9.28125" style="62" customWidth="1"/>
    <col min="8" max="8" width="8.8515625" style="62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3:7" ht="90" customHeight="1">
      <c r="C1" s="82" t="s">
        <v>231</v>
      </c>
      <c r="D1" s="82"/>
      <c r="E1" s="82"/>
      <c r="F1" s="82"/>
      <c r="G1" s="82"/>
    </row>
    <row r="2" spans="1:9" s="4" customFormat="1" ht="60" customHeight="1">
      <c r="A2" s="83" t="s">
        <v>230</v>
      </c>
      <c r="B2" s="83"/>
      <c r="C2" s="83"/>
      <c r="D2" s="83"/>
      <c r="E2" s="83"/>
      <c r="F2" s="83"/>
      <c r="G2" s="83"/>
      <c r="H2" s="83"/>
      <c r="I2" s="7"/>
    </row>
    <row r="3" spans="1:9" ht="12.75" customHeight="1">
      <c r="A3" s="93"/>
      <c r="B3" s="92" t="s">
        <v>0</v>
      </c>
      <c r="C3" s="78" t="s">
        <v>111</v>
      </c>
      <c r="D3" s="77" t="s">
        <v>1</v>
      </c>
      <c r="E3" s="80" t="s">
        <v>227</v>
      </c>
      <c r="F3" s="77" t="s">
        <v>2</v>
      </c>
      <c r="G3" s="76" t="s">
        <v>3</v>
      </c>
      <c r="H3" s="80" t="s">
        <v>228</v>
      </c>
      <c r="I3" s="8"/>
    </row>
    <row r="4" spans="1:9" ht="21" customHeight="1">
      <c r="A4" s="94"/>
      <c r="B4" s="92"/>
      <c r="C4" s="79"/>
      <c r="D4" s="77"/>
      <c r="E4" s="81"/>
      <c r="F4" s="77"/>
      <c r="G4" s="76"/>
      <c r="H4" s="81"/>
      <c r="I4" s="8"/>
    </row>
    <row r="5" spans="1:9" ht="15" customHeight="1">
      <c r="A5" s="69"/>
      <c r="B5" s="68" t="s">
        <v>65</v>
      </c>
      <c r="C5" s="74"/>
      <c r="D5" s="70">
        <f>D6+D7+D8+D9+D10+D11+D12+D13+D14+D15+D16+D17+D18+D19+D20+D21+D22+D24</f>
        <v>145515.8</v>
      </c>
      <c r="E5" s="70">
        <f>E6+E7+E8+E9+E10+E11+E12+E13+E14+E15+E16+E17+E18+E19+E20+E21+E22+E24</f>
        <v>74633.4</v>
      </c>
      <c r="F5" s="70">
        <f>F6+F7+F8+F9+F10+F11+F12+F13+F14+F15+F16+F17+F18+F19+F20+F21+F22+F24</f>
        <v>76710.70000000001</v>
      </c>
      <c r="G5" s="43">
        <f>F5/D5</f>
        <v>0.5271640605350073</v>
      </c>
      <c r="H5" s="43">
        <f>F5/E5</f>
        <v>1.0278333829089927</v>
      </c>
      <c r="I5" s="9"/>
    </row>
    <row r="6" spans="1:9" ht="15">
      <c r="A6" s="69"/>
      <c r="B6" s="71" t="s">
        <v>4</v>
      </c>
      <c r="C6" s="75"/>
      <c r="D6" s="20">
        <v>104870</v>
      </c>
      <c r="E6" s="20">
        <v>50100</v>
      </c>
      <c r="F6" s="20">
        <v>50519.7</v>
      </c>
      <c r="G6" s="43">
        <f aca="true" t="shared" si="0" ref="G6:G38">F6/D6</f>
        <v>0.4817364355869171</v>
      </c>
      <c r="H6" s="43">
        <f aca="true" t="shared" si="1" ref="H6:H38">F6/E6</f>
        <v>1.008377245508982</v>
      </c>
      <c r="I6" s="9"/>
    </row>
    <row r="7" spans="1:9" ht="15">
      <c r="A7" s="69"/>
      <c r="B7" s="71" t="s">
        <v>5</v>
      </c>
      <c r="C7" s="75"/>
      <c r="D7" s="20">
        <v>19500</v>
      </c>
      <c r="E7" s="20">
        <v>10400</v>
      </c>
      <c r="F7" s="20">
        <v>10502.7</v>
      </c>
      <c r="G7" s="43">
        <f t="shared" si="0"/>
        <v>0.5386000000000001</v>
      </c>
      <c r="H7" s="43">
        <f t="shared" si="1"/>
        <v>1.009875</v>
      </c>
      <c r="I7" s="9"/>
    </row>
    <row r="8" spans="1:9" ht="15">
      <c r="A8" s="69"/>
      <c r="B8" s="71" t="s">
        <v>6</v>
      </c>
      <c r="C8" s="75"/>
      <c r="D8" s="20">
        <v>3700</v>
      </c>
      <c r="E8" s="20">
        <v>3000</v>
      </c>
      <c r="F8" s="20">
        <v>3417.8</v>
      </c>
      <c r="G8" s="43">
        <f t="shared" si="0"/>
        <v>0.9237297297297298</v>
      </c>
      <c r="H8" s="43">
        <f t="shared" si="1"/>
        <v>1.1392666666666666</v>
      </c>
      <c r="I8" s="9"/>
    </row>
    <row r="9" spans="1:9" ht="15">
      <c r="A9" s="69"/>
      <c r="B9" s="71" t="s">
        <v>7</v>
      </c>
      <c r="C9" s="75"/>
      <c r="D9" s="20">
        <v>0</v>
      </c>
      <c r="E9" s="20">
        <v>0</v>
      </c>
      <c r="F9" s="20">
        <v>0</v>
      </c>
      <c r="G9" s="43">
        <v>0</v>
      </c>
      <c r="H9" s="43">
        <v>0</v>
      </c>
      <c r="I9" s="9"/>
    </row>
    <row r="10" spans="1:9" ht="15">
      <c r="A10" s="69"/>
      <c r="B10" s="71" t="s">
        <v>171</v>
      </c>
      <c r="C10" s="75"/>
      <c r="D10" s="20">
        <v>3607.4</v>
      </c>
      <c r="E10" s="20">
        <v>1800</v>
      </c>
      <c r="F10" s="20">
        <v>2379.2</v>
      </c>
      <c r="G10" s="43">
        <f t="shared" si="0"/>
        <v>0.659533181792981</v>
      </c>
      <c r="H10" s="43">
        <f t="shared" si="1"/>
        <v>1.3217777777777777</v>
      </c>
      <c r="I10" s="9"/>
    </row>
    <row r="11" spans="1:9" ht="15">
      <c r="A11" s="69"/>
      <c r="B11" s="71" t="s">
        <v>8</v>
      </c>
      <c r="C11" s="75"/>
      <c r="D11" s="20">
        <v>0</v>
      </c>
      <c r="E11" s="20">
        <v>0</v>
      </c>
      <c r="F11" s="20">
        <v>0</v>
      </c>
      <c r="G11" s="43">
        <v>0</v>
      </c>
      <c r="H11" s="43">
        <v>0</v>
      </c>
      <c r="I11" s="9"/>
    </row>
    <row r="12" spans="1:9" ht="15">
      <c r="A12" s="69"/>
      <c r="B12" s="71" t="s">
        <v>78</v>
      </c>
      <c r="C12" s="75"/>
      <c r="D12" s="20">
        <v>3425</v>
      </c>
      <c r="E12" s="20">
        <v>1900</v>
      </c>
      <c r="F12" s="20">
        <v>1955.1</v>
      </c>
      <c r="G12" s="43">
        <f t="shared" si="0"/>
        <v>0.5708321167883211</v>
      </c>
      <c r="H12" s="43">
        <f t="shared" si="1"/>
        <v>1.029</v>
      </c>
      <c r="I12" s="9"/>
    </row>
    <row r="13" spans="1:9" ht="15">
      <c r="A13" s="69"/>
      <c r="B13" s="71" t="s">
        <v>9</v>
      </c>
      <c r="C13" s="75"/>
      <c r="D13" s="20">
        <v>0</v>
      </c>
      <c r="E13" s="20">
        <v>0</v>
      </c>
      <c r="F13" s="20">
        <v>0</v>
      </c>
      <c r="G13" s="43">
        <v>0</v>
      </c>
      <c r="H13" s="43">
        <v>0</v>
      </c>
      <c r="I13" s="9"/>
    </row>
    <row r="14" spans="1:9" ht="15">
      <c r="A14" s="69"/>
      <c r="B14" s="71" t="s">
        <v>10</v>
      </c>
      <c r="C14" s="75"/>
      <c r="D14" s="20">
        <v>6000</v>
      </c>
      <c r="E14" s="20">
        <v>4700</v>
      </c>
      <c r="F14" s="20">
        <v>4774.4</v>
      </c>
      <c r="G14" s="43">
        <f t="shared" si="0"/>
        <v>0.7957333333333333</v>
      </c>
      <c r="H14" s="43">
        <f t="shared" si="1"/>
        <v>1.0158297872340425</v>
      </c>
      <c r="I14" s="9"/>
    </row>
    <row r="15" spans="1:9" ht="15">
      <c r="A15" s="69"/>
      <c r="B15" s="71" t="s">
        <v>11</v>
      </c>
      <c r="C15" s="75"/>
      <c r="D15" s="20">
        <v>600</v>
      </c>
      <c r="E15" s="20">
        <v>350</v>
      </c>
      <c r="F15" s="20">
        <v>357.5</v>
      </c>
      <c r="G15" s="43">
        <f t="shared" si="0"/>
        <v>0.5958333333333333</v>
      </c>
      <c r="H15" s="43">
        <f t="shared" si="1"/>
        <v>1.0214285714285714</v>
      </c>
      <c r="I15" s="9"/>
    </row>
    <row r="16" spans="1:9" ht="15">
      <c r="A16" s="69"/>
      <c r="B16" s="71" t="s">
        <v>12</v>
      </c>
      <c r="C16" s="75"/>
      <c r="D16" s="20">
        <v>0</v>
      </c>
      <c r="E16" s="20">
        <v>0</v>
      </c>
      <c r="F16" s="20">
        <v>30.8</v>
      </c>
      <c r="G16" s="43">
        <v>0</v>
      </c>
      <c r="H16" s="43">
        <v>0</v>
      </c>
      <c r="I16" s="9"/>
    </row>
    <row r="17" spans="1:9" ht="15">
      <c r="A17" s="69"/>
      <c r="B17" s="71" t="s">
        <v>13</v>
      </c>
      <c r="C17" s="75"/>
      <c r="D17" s="20">
        <v>0</v>
      </c>
      <c r="E17" s="20">
        <v>0</v>
      </c>
      <c r="F17" s="20">
        <v>0</v>
      </c>
      <c r="G17" s="43">
        <v>0</v>
      </c>
      <c r="H17" s="43">
        <v>0</v>
      </c>
      <c r="I17" s="9"/>
    </row>
    <row r="18" spans="1:9" ht="15">
      <c r="A18" s="69"/>
      <c r="B18" s="71" t="s">
        <v>14</v>
      </c>
      <c r="C18" s="75"/>
      <c r="D18" s="20">
        <v>1139.9</v>
      </c>
      <c r="E18" s="20">
        <v>500</v>
      </c>
      <c r="F18" s="20">
        <v>501.1</v>
      </c>
      <c r="G18" s="43">
        <f t="shared" si="0"/>
        <v>0.43959996490920256</v>
      </c>
      <c r="H18" s="43">
        <f t="shared" si="1"/>
        <v>1.0022</v>
      </c>
      <c r="I18" s="9"/>
    </row>
    <row r="19" spans="1:9" ht="15" hidden="1">
      <c r="A19" s="69"/>
      <c r="B19" s="71"/>
      <c r="C19" s="75"/>
      <c r="D19" s="20">
        <v>0</v>
      </c>
      <c r="E19" s="20">
        <v>0</v>
      </c>
      <c r="F19" s="20"/>
      <c r="G19" s="43" t="e">
        <f t="shared" si="0"/>
        <v>#DIV/0!</v>
      </c>
      <c r="H19" s="43">
        <v>0</v>
      </c>
      <c r="I19" s="9"/>
    </row>
    <row r="20" spans="1:9" ht="15">
      <c r="A20" s="69"/>
      <c r="B20" s="71" t="s">
        <v>15</v>
      </c>
      <c r="C20" s="75"/>
      <c r="D20" s="20">
        <v>82.5</v>
      </c>
      <c r="E20" s="20">
        <v>82.5</v>
      </c>
      <c r="F20" s="20">
        <v>346.5</v>
      </c>
      <c r="G20" s="43">
        <v>0</v>
      </c>
      <c r="H20" s="43">
        <v>0</v>
      </c>
      <c r="I20" s="9"/>
    </row>
    <row r="21" spans="1:9" ht="15">
      <c r="A21" s="69"/>
      <c r="B21" s="71" t="s">
        <v>206</v>
      </c>
      <c r="C21" s="75"/>
      <c r="D21" s="20">
        <v>706</v>
      </c>
      <c r="E21" s="20">
        <v>706</v>
      </c>
      <c r="F21" s="20">
        <v>669.6</v>
      </c>
      <c r="G21" s="43">
        <f t="shared" si="0"/>
        <v>0.9484419263456091</v>
      </c>
      <c r="H21" s="43">
        <f t="shared" si="1"/>
        <v>0.9484419263456091</v>
      </c>
      <c r="I21" s="9"/>
    </row>
    <row r="22" spans="1:9" ht="15">
      <c r="A22" s="69"/>
      <c r="B22" s="71" t="s">
        <v>16</v>
      </c>
      <c r="C22" s="75"/>
      <c r="D22" s="20">
        <v>1885</v>
      </c>
      <c r="E22" s="20">
        <v>1094.9</v>
      </c>
      <c r="F22" s="20">
        <v>1257.1</v>
      </c>
      <c r="G22" s="43">
        <f t="shared" si="0"/>
        <v>0.6668965517241379</v>
      </c>
      <c r="H22" s="43">
        <f t="shared" si="1"/>
        <v>1.1481413827746825</v>
      </c>
      <c r="I22" s="9"/>
    </row>
    <row r="23" spans="1:9" ht="15">
      <c r="A23" s="69"/>
      <c r="B23" s="71" t="s">
        <v>17</v>
      </c>
      <c r="C23" s="75"/>
      <c r="D23" s="20">
        <v>600</v>
      </c>
      <c r="E23" s="20">
        <v>250</v>
      </c>
      <c r="F23" s="20">
        <v>313.9</v>
      </c>
      <c r="G23" s="43">
        <f t="shared" si="0"/>
        <v>0.5231666666666667</v>
      </c>
      <c r="H23" s="43">
        <f t="shared" si="1"/>
        <v>1.2555999999999998</v>
      </c>
      <c r="I23" s="9"/>
    </row>
    <row r="24" spans="1:9" ht="15">
      <c r="A24" s="69"/>
      <c r="B24" s="71" t="s">
        <v>18</v>
      </c>
      <c r="C24" s="75"/>
      <c r="D24" s="20">
        <v>0</v>
      </c>
      <c r="E24" s="20">
        <v>0</v>
      </c>
      <c r="F24" s="20">
        <v>-0.8</v>
      </c>
      <c r="G24" s="43">
        <v>0</v>
      </c>
      <c r="H24" s="43">
        <v>0</v>
      </c>
      <c r="I24" s="9"/>
    </row>
    <row r="25" spans="1:9" ht="15">
      <c r="A25" s="69"/>
      <c r="B25" s="21" t="s">
        <v>64</v>
      </c>
      <c r="C25" s="23"/>
      <c r="D25" s="20">
        <f>D26+D27+D28+D29+D30+D35+D36+D32+D34+D31+D33</f>
        <v>480579.69999999995</v>
      </c>
      <c r="E25" s="20">
        <f>E26+E27+E28+E29+E30+E35+E36+E32+E34+E31+E33</f>
        <v>246383</v>
      </c>
      <c r="F25" s="20">
        <f>F26+F27+F28+F29+F30+F35+F36+F32+F34+F31+F33</f>
        <v>234095.2</v>
      </c>
      <c r="G25" s="43">
        <f t="shared" si="0"/>
        <v>0.48711004647096</v>
      </c>
      <c r="H25" s="43">
        <f t="shared" si="1"/>
        <v>0.9501272409216546</v>
      </c>
      <c r="I25" s="9"/>
    </row>
    <row r="26" spans="1:9" ht="15">
      <c r="A26" s="69"/>
      <c r="B26" s="71" t="s">
        <v>19</v>
      </c>
      <c r="C26" s="75"/>
      <c r="D26" s="20">
        <v>82161.1</v>
      </c>
      <c r="E26" s="20">
        <v>41080.6</v>
      </c>
      <c r="F26" s="20">
        <v>44081.6</v>
      </c>
      <c r="G26" s="43">
        <f t="shared" si="0"/>
        <v>0.5365264096999675</v>
      </c>
      <c r="H26" s="43">
        <f t="shared" si="1"/>
        <v>1.0730515133664065</v>
      </c>
      <c r="I26" s="9"/>
    </row>
    <row r="27" spans="1:9" ht="15">
      <c r="A27" s="69"/>
      <c r="B27" s="71" t="s">
        <v>20</v>
      </c>
      <c r="C27" s="75"/>
      <c r="D27" s="20">
        <v>358245.2</v>
      </c>
      <c r="E27" s="20">
        <v>181766.5</v>
      </c>
      <c r="F27" s="20">
        <v>183293.9</v>
      </c>
      <c r="G27" s="43">
        <f t="shared" si="0"/>
        <v>0.5116437010181852</v>
      </c>
      <c r="H27" s="43">
        <f t="shared" si="1"/>
        <v>1.0084030885779283</v>
      </c>
      <c r="I27" s="9"/>
    </row>
    <row r="28" spans="1:9" ht="15">
      <c r="A28" s="69"/>
      <c r="B28" s="71" t="s">
        <v>21</v>
      </c>
      <c r="C28" s="75"/>
      <c r="D28" s="20">
        <v>21717.6</v>
      </c>
      <c r="E28" s="20">
        <v>9183.6</v>
      </c>
      <c r="F28" s="20">
        <v>0</v>
      </c>
      <c r="G28" s="43">
        <f t="shared" si="0"/>
        <v>0</v>
      </c>
      <c r="H28" s="43">
        <v>0</v>
      </c>
      <c r="I28" s="9"/>
    </row>
    <row r="29" spans="1:9" ht="29.25" customHeight="1" hidden="1">
      <c r="A29" s="69"/>
      <c r="B29" s="71" t="s">
        <v>138</v>
      </c>
      <c r="C29" s="75"/>
      <c r="D29" s="20">
        <v>0</v>
      </c>
      <c r="E29" s="20">
        <v>0</v>
      </c>
      <c r="F29" s="20">
        <v>0</v>
      </c>
      <c r="G29" s="43" t="e">
        <f t="shared" si="0"/>
        <v>#DIV/0!</v>
      </c>
      <c r="H29" s="43" t="e">
        <f t="shared" si="1"/>
        <v>#DIV/0!</v>
      </c>
      <c r="I29" s="9"/>
    </row>
    <row r="30" spans="1:9" ht="26.25" customHeight="1">
      <c r="A30" s="69"/>
      <c r="B30" s="21" t="s">
        <v>103</v>
      </c>
      <c r="C30" s="23"/>
      <c r="D30" s="20">
        <v>11823.1</v>
      </c>
      <c r="E30" s="20">
        <v>7739.3</v>
      </c>
      <c r="F30" s="20">
        <v>5201.5</v>
      </c>
      <c r="G30" s="43">
        <f t="shared" si="0"/>
        <v>0.4399438387563329</v>
      </c>
      <c r="H30" s="43">
        <f t="shared" si="1"/>
        <v>0.6720892070342279</v>
      </c>
      <c r="I30" s="9"/>
    </row>
    <row r="31" spans="1:9" ht="39.75" customHeight="1">
      <c r="A31" s="69"/>
      <c r="B31" s="71" t="s">
        <v>225</v>
      </c>
      <c r="C31" s="23"/>
      <c r="D31" s="20">
        <v>50</v>
      </c>
      <c r="E31" s="20">
        <v>50</v>
      </c>
      <c r="F31" s="20">
        <v>0</v>
      </c>
      <c r="G31" s="43">
        <f t="shared" si="0"/>
        <v>0</v>
      </c>
      <c r="H31" s="43">
        <f t="shared" si="1"/>
        <v>0</v>
      </c>
      <c r="I31" s="9"/>
    </row>
    <row r="32" spans="1:9" ht="27.75" customHeight="1">
      <c r="A32" s="69"/>
      <c r="B32" s="71" t="s">
        <v>138</v>
      </c>
      <c r="C32" s="23"/>
      <c r="D32" s="20">
        <v>19.7</v>
      </c>
      <c r="E32" s="20">
        <v>0</v>
      </c>
      <c r="F32" s="20">
        <v>17.7</v>
      </c>
      <c r="G32" s="43">
        <f t="shared" si="0"/>
        <v>0.8984771573604061</v>
      </c>
      <c r="H32" s="43">
        <v>0</v>
      </c>
      <c r="I32" s="9"/>
    </row>
    <row r="33" spans="1:9" ht="71.25" customHeight="1">
      <c r="A33" s="69"/>
      <c r="B33" s="71" t="s">
        <v>229</v>
      </c>
      <c r="C33" s="23"/>
      <c r="D33" s="20">
        <v>71.3</v>
      </c>
      <c r="E33" s="20">
        <v>71.3</v>
      </c>
      <c r="F33" s="20">
        <v>0</v>
      </c>
      <c r="G33" s="43">
        <f t="shared" si="0"/>
        <v>0</v>
      </c>
      <c r="H33" s="43">
        <v>0</v>
      </c>
      <c r="I33" s="9"/>
    </row>
    <row r="34" spans="1:9" ht="66" customHeight="1">
      <c r="A34" s="69"/>
      <c r="B34" s="71" t="s">
        <v>220</v>
      </c>
      <c r="C34" s="23"/>
      <c r="D34" s="20">
        <v>7732</v>
      </c>
      <c r="E34" s="20">
        <v>7732</v>
      </c>
      <c r="F34" s="20">
        <v>2736</v>
      </c>
      <c r="G34" s="43">
        <f t="shared" si="0"/>
        <v>0.35385411277806517</v>
      </c>
      <c r="H34" s="43">
        <f t="shared" si="1"/>
        <v>0.35385411277806517</v>
      </c>
      <c r="I34" s="9"/>
    </row>
    <row r="35" spans="1:9" ht="29.25" customHeight="1">
      <c r="A35" s="69"/>
      <c r="B35" s="71" t="s">
        <v>217</v>
      </c>
      <c r="C35" s="75"/>
      <c r="D35" s="20">
        <v>1.6</v>
      </c>
      <c r="E35" s="20">
        <v>1.6</v>
      </c>
      <c r="F35" s="20">
        <v>6.4</v>
      </c>
      <c r="G35" s="43">
        <f t="shared" si="0"/>
        <v>4</v>
      </c>
      <c r="H35" s="43">
        <f t="shared" si="1"/>
        <v>4</v>
      </c>
      <c r="I35" s="9"/>
    </row>
    <row r="36" spans="1:9" ht="25.5" customHeight="1" thickBot="1">
      <c r="A36" s="69"/>
      <c r="B36" s="44" t="s">
        <v>108</v>
      </c>
      <c r="C36" s="45"/>
      <c r="D36" s="20">
        <v>-1241.9</v>
      </c>
      <c r="E36" s="20">
        <v>-1241.9</v>
      </c>
      <c r="F36" s="20">
        <v>-1241.9</v>
      </c>
      <c r="G36" s="43">
        <f t="shared" si="0"/>
        <v>1</v>
      </c>
      <c r="H36" s="43">
        <f t="shared" si="1"/>
        <v>1</v>
      </c>
      <c r="I36" s="9"/>
    </row>
    <row r="37" spans="1:9" ht="18.75">
      <c r="A37" s="69"/>
      <c r="B37" s="22" t="s">
        <v>22</v>
      </c>
      <c r="C37" s="37"/>
      <c r="D37" s="70">
        <f>D5+D25</f>
        <v>626095.5</v>
      </c>
      <c r="E37" s="70">
        <f>E5+E25</f>
        <v>321016.4</v>
      </c>
      <c r="F37" s="70">
        <f>F5+F25</f>
        <v>310805.9</v>
      </c>
      <c r="G37" s="43">
        <f t="shared" si="0"/>
        <v>0.4964193162225252</v>
      </c>
      <c r="H37" s="43">
        <f t="shared" si="1"/>
        <v>0.968193213804653</v>
      </c>
      <c r="I37" s="9"/>
    </row>
    <row r="38" spans="1:9" ht="15">
      <c r="A38" s="69"/>
      <c r="B38" s="71" t="s">
        <v>79</v>
      </c>
      <c r="C38" s="75"/>
      <c r="D38" s="20">
        <f>D5</f>
        <v>145515.8</v>
      </c>
      <c r="E38" s="20">
        <f>E5</f>
        <v>74633.4</v>
      </c>
      <c r="F38" s="20">
        <f>F5</f>
        <v>76710.70000000001</v>
      </c>
      <c r="G38" s="43">
        <f t="shared" si="0"/>
        <v>0.5271640605350073</v>
      </c>
      <c r="H38" s="43">
        <f t="shared" si="1"/>
        <v>1.0278333829089927</v>
      </c>
      <c r="I38" s="9"/>
    </row>
    <row r="39" spans="1:9" ht="12.75">
      <c r="A39" s="89"/>
      <c r="B39" s="90"/>
      <c r="C39" s="90"/>
      <c r="D39" s="90"/>
      <c r="E39" s="90"/>
      <c r="F39" s="90"/>
      <c r="G39" s="90"/>
      <c r="H39" s="91"/>
      <c r="I39" s="6"/>
    </row>
    <row r="40" spans="1:9" ht="15" customHeight="1">
      <c r="A40" s="84" t="s">
        <v>110</v>
      </c>
      <c r="B40" s="77" t="s">
        <v>23</v>
      </c>
      <c r="C40" s="78" t="s">
        <v>111</v>
      </c>
      <c r="D40" s="85" t="s">
        <v>1</v>
      </c>
      <c r="E40" s="80" t="s">
        <v>227</v>
      </c>
      <c r="F40" s="85" t="s">
        <v>2</v>
      </c>
      <c r="G40" s="76" t="s">
        <v>3</v>
      </c>
      <c r="H40" s="80" t="s">
        <v>228</v>
      </c>
      <c r="I40" s="8"/>
    </row>
    <row r="41" spans="1:9" ht="13.5" customHeight="1">
      <c r="A41" s="84"/>
      <c r="B41" s="77"/>
      <c r="C41" s="79"/>
      <c r="D41" s="85"/>
      <c r="E41" s="81"/>
      <c r="F41" s="85"/>
      <c r="G41" s="76"/>
      <c r="H41" s="81"/>
      <c r="I41" s="8"/>
    </row>
    <row r="42" spans="1:9" ht="19.5" customHeight="1">
      <c r="A42" s="23" t="s">
        <v>53</v>
      </c>
      <c r="B42" s="21" t="s">
        <v>24</v>
      </c>
      <c r="C42" s="23"/>
      <c r="D42" s="38">
        <f>D43+D44+D49+D50+D47+D48+D46</f>
        <v>45714.90000000001</v>
      </c>
      <c r="E42" s="38">
        <f>E43+E44+E49+E50+E47+E48+E46</f>
        <v>31602.199999999993</v>
      </c>
      <c r="F42" s="38">
        <f>F43+F44+F49+F50+F47+F48+F46</f>
        <v>24187</v>
      </c>
      <c r="G42" s="43">
        <f aca="true" t="shared" si="2" ref="G42:G114">F42/D42</f>
        <v>0.5290835154402612</v>
      </c>
      <c r="H42" s="43">
        <f>F42/E42</f>
        <v>0.7653581079798244</v>
      </c>
      <c r="I42" s="11"/>
    </row>
    <row r="43" spans="1:9" ht="43.5" customHeight="1">
      <c r="A43" s="75" t="s">
        <v>54</v>
      </c>
      <c r="B43" s="71" t="s">
        <v>112</v>
      </c>
      <c r="C43" s="75" t="s">
        <v>139</v>
      </c>
      <c r="D43" s="20">
        <v>580.8</v>
      </c>
      <c r="E43" s="20">
        <v>439.5</v>
      </c>
      <c r="F43" s="20">
        <v>439</v>
      </c>
      <c r="G43" s="43">
        <f t="shared" si="2"/>
        <v>0.7558539944903582</v>
      </c>
      <c r="H43" s="43">
        <f aca="true" t="shared" si="3" ref="H43:H114">F43/E43</f>
        <v>0.9988623435722411</v>
      </c>
      <c r="I43" s="11"/>
    </row>
    <row r="44" spans="1:14" ht="54.75" customHeight="1">
      <c r="A44" s="75" t="s">
        <v>55</v>
      </c>
      <c r="B44" s="71" t="s">
        <v>113</v>
      </c>
      <c r="C44" s="75" t="s">
        <v>55</v>
      </c>
      <c r="D44" s="20">
        <f>D45</f>
        <v>18993.9</v>
      </c>
      <c r="E44" s="20">
        <f>E45</f>
        <v>11883.4</v>
      </c>
      <c r="F44" s="20">
        <f>F45</f>
        <v>11219.2</v>
      </c>
      <c r="G44" s="43">
        <f t="shared" si="2"/>
        <v>0.5906738479195952</v>
      </c>
      <c r="H44" s="43">
        <f t="shared" si="3"/>
        <v>0.9441069054311056</v>
      </c>
      <c r="I44" s="11"/>
      <c r="J44" s="87"/>
      <c r="K44" s="87"/>
      <c r="L44" s="86"/>
      <c r="M44" s="86"/>
      <c r="N44" s="86"/>
    </row>
    <row r="45" spans="1:14" s="10" customFormat="1" ht="15">
      <c r="A45" s="39"/>
      <c r="B45" s="26" t="s">
        <v>25</v>
      </c>
      <c r="C45" s="39" t="s">
        <v>55</v>
      </c>
      <c r="D45" s="40">
        <v>18993.9</v>
      </c>
      <c r="E45" s="40">
        <v>11883.4</v>
      </c>
      <c r="F45" s="40">
        <v>11219.2</v>
      </c>
      <c r="G45" s="43">
        <f t="shared" si="2"/>
        <v>0.5906738479195952</v>
      </c>
      <c r="H45" s="43">
        <f t="shared" si="3"/>
        <v>0.9441069054311056</v>
      </c>
      <c r="I45" s="11"/>
      <c r="J45" s="88"/>
      <c r="K45" s="88"/>
      <c r="L45" s="86"/>
      <c r="M45" s="86"/>
      <c r="N45" s="86"/>
    </row>
    <row r="46" spans="1:14" s="10" customFormat="1" ht="55.5" customHeight="1">
      <c r="A46" s="39" t="s">
        <v>184</v>
      </c>
      <c r="B46" s="71" t="s">
        <v>186</v>
      </c>
      <c r="C46" s="39" t="s">
        <v>185</v>
      </c>
      <c r="D46" s="40">
        <v>9.8</v>
      </c>
      <c r="E46" s="40">
        <v>9.8</v>
      </c>
      <c r="F46" s="40">
        <v>0</v>
      </c>
      <c r="G46" s="43">
        <f t="shared" si="2"/>
        <v>0</v>
      </c>
      <c r="H46" s="43">
        <f t="shared" si="3"/>
        <v>0</v>
      </c>
      <c r="I46" s="11"/>
      <c r="J46" s="19"/>
      <c r="K46" s="19"/>
      <c r="L46" s="18"/>
      <c r="M46" s="18"/>
      <c r="N46" s="18"/>
    </row>
    <row r="47" spans="1:14" s="17" customFormat="1" ht="44.25" customHeight="1">
      <c r="A47" s="75" t="s">
        <v>56</v>
      </c>
      <c r="B47" s="71" t="s">
        <v>114</v>
      </c>
      <c r="C47" s="75" t="s">
        <v>56</v>
      </c>
      <c r="D47" s="20">
        <v>6460.5</v>
      </c>
      <c r="E47" s="20">
        <v>3449.1</v>
      </c>
      <c r="F47" s="20">
        <v>3205.9</v>
      </c>
      <c r="G47" s="43">
        <f t="shared" si="2"/>
        <v>0.49623094187756367</v>
      </c>
      <c r="H47" s="43">
        <f t="shared" si="3"/>
        <v>0.9294888521643327</v>
      </c>
      <c r="I47" s="11"/>
      <c r="J47" s="15"/>
      <c r="K47" s="15"/>
      <c r="L47" s="16"/>
      <c r="M47" s="16"/>
      <c r="N47" s="16"/>
    </row>
    <row r="48" spans="1:14" s="17" customFormat="1" ht="30" customHeight="1" hidden="1">
      <c r="A48" s="75" t="s">
        <v>135</v>
      </c>
      <c r="B48" s="71" t="s">
        <v>136</v>
      </c>
      <c r="C48" s="75" t="s">
        <v>135</v>
      </c>
      <c r="D48" s="20">
        <v>0</v>
      </c>
      <c r="E48" s="20">
        <v>0</v>
      </c>
      <c r="F48" s="20">
        <v>0</v>
      </c>
      <c r="G48" s="43" t="e">
        <f t="shared" si="2"/>
        <v>#DIV/0!</v>
      </c>
      <c r="H48" s="43" t="e">
        <f t="shared" si="3"/>
        <v>#DIV/0!</v>
      </c>
      <c r="I48" s="11"/>
      <c r="J48" s="15"/>
      <c r="K48" s="15"/>
      <c r="L48" s="16"/>
      <c r="M48" s="16"/>
      <c r="N48" s="16"/>
    </row>
    <row r="49" spans="1:9" ht="17.25" customHeight="1">
      <c r="A49" s="75" t="s">
        <v>57</v>
      </c>
      <c r="B49" s="71" t="s">
        <v>115</v>
      </c>
      <c r="C49" s="75" t="s">
        <v>57</v>
      </c>
      <c r="D49" s="20">
        <v>300</v>
      </c>
      <c r="E49" s="20">
        <v>150</v>
      </c>
      <c r="F49" s="20">
        <v>0</v>
      </c>
      <c r="G49" s="43">
        <f t="shared" si="2"/>
        <v>0</v>
      </c>
      <c r="H49" s="43">
        <f t="shared" si="3"/>
        <v>0</v>
      </c>
      <c r="I49" s="11"/>
    </row>
    <row r="50" spans="1:9" ht="18" customHeight="1">
      <c r="A50" s="46" t="s">
        <v>86</v>
      </c>
      <c r="B50" s="47" t="s">
        <v>26</v>
      </c>
      <c r="C50" s="46"/>
      <c r="D50" s="20">
        <f>D51+D52+D53+D54+D55+D57+D58</f>
        <v>19369.9</v>
      </c>
      <c r="E50" s="20">
        <f>E51+E52+E53+E54+E55+E57+E58</f>
        <v>15670.399999999998</v>
      </c>
      <c r="F50" s="20">
        <f>F51+F52+F53+F54+F55+F57+F58</f>
        <v>9322.899999999998</v>
      </c>
      <c r="G50" s="43">
        <f t="shared" si="2"/>
        <v>0.4813086283357166</v>
      </c>
      <c r="H50" s="43">
        <f t="shared" si="3"/>
        <v>0.5949369511946089</v>
      </c>
      <c r="I50" s="11"/>
    </row>
    <row r="51" spans="1:9" s="10" customFormat="1" ht="30" customHeight="1">
      <c r="A51" s="48"/>
      <c r="B51" s="25" t="s">
        <v>145</v>
      </c>
      <c r="C51" s="48" t="s">
        <v>146</v>
      </c>
      <c r="D51" s="40">
        <v>6300.2</v>
      </c>
      <c r="E51" s="40">
        <v>3945.2</v>
      </c>
      <c r="F51" s="40">
        <v>3827.8</v>
      </c>
      <c r="G51" s="43">
        <f t="shared" si="2"/>
        <v>0.6075680137138504</v>
      </c>
      <c r="H51" s="43">
        <f t="shared" si="3"/>
        <v>0.9702423197809998</v>
      </c>
      <c r="I51" s="11"/>
    </row>
    <row r="52" spans="1:9" s="10" customFormat="1" ht="25.5" customHeight="1" hidden="1">
      <c r="A52" s="48"/>
      <c r="B52" s="25" t="s">
        <v>102</v>
      </c>
      <c r="C52" s="48"/>
      <c r="D52" s="40">
        <v>0</v>
      </c>
      <c r="E52" s="40">
        <v>0</v>
      </c>
      <c r="F52" s="40">
        <v>0</v>
      </c>
      <c r="G52" s="43" t="e">
        <f t="shared" si="2"/>
        <v>#DIV/0!</v>
      </c>
      <c r="H52" s="43" t="e">
        <f t="shared" si="3"/>
        <v>#DIV/0!</v>
      </c>
      <c r="I52" s="11"/>
    </row>
    <row r="53" spans="1:9" s="10" customFormat="1" ht="15">
      <c r="A53" s="48"/>
      <c r="B53" s="25" t="s">
        <v>141</v>
      </c>
      <c r="C53" s="48" t="s">
        <v>142</v>
      </c>
      <c r="D53" s="40">
        <v>50</v>
      </c>
      <c r="E53" s="40">
        <v>50</v>
      </c>
      <c r="F53" s="40">
        <v>50</v>
      </c>
      <c r="G53" s="43">
        <f t="shared" si="2"/>
        <v>1</v>
      </c>
      <c r="H53" s="43">
        <f t="shared" si="3"/>
        <v>1</v>
      </c>
      <c r="I53" s="11"/>
    </row>
    <row r="54" spans="1:9" s="10" customFormat="1" ht="38.25">
      <c r="A54" s="48"/>
      <c r="B54" s="25" t="s">
        <v>140</v>
      </c>
      <c r="C54" s="48" t="s">
        <v>143</v>
      </c>
      <c r="D54" s="40">
        <v>155</v>
      </c>
      <c r="E54" s="40">
        <v>95</v>
      </c>
      <c r="F54" s="40">
        <v>6</v>
      </c>
      <c r="G54" s="43">
        <f t="shared" si="2"/>
        <v>0.03870967741935484</v>
      </c>
      <c r="H54" s="43">
        <f t="shared" si="3"/>
        <v>0.06315789473684211</v>
      </c>
      <c r="I54" s="11"/>
    </row>
    <row r="55" spans="1:9" s="10" customFormat="1" ht="15">
      <c r="A55" s="48"/>
      <c r="B55" s="25" t="s">
        <v>116</v>
      </c>
      <c r="C55" s="48" t="s">
        <v>144</v>
      </c>
      <c r="D55" s="40">
        <v>10749.4</v>
      </c>
      <c r="E55" s="40">
        <v>9464.9</v>
      </c>
      <c r="F55" s="40">
        <v>4409</v>
      </c>
      <c r="G55" s="43">
        <f t="shared" si="2"/>
        <v>0.41016242767038164</v>
      </c>
      <c r="H55" s="43">
        <f t="shared" si="3"/>
        <v>0.4658263690054834</v>
      </c>
      <c r="I55" s="11"/>
    </row>
    <row r="56" spans="1:9" s="10" customFormat="1" ht="77.25" customHeight="1">
      <c r="A56" s="48"/>
      <c r="B56" s="25" t="s">
        <v>196</v>
      </c>
      <c r="C56" s="48" t="s">
        <v>197</v>
      </c>
      <c r="D56" s="40">
        <v>7732</v>
      </c>
      <c r="E56" s="40">
        <v>7732</v>
      </c>
      <c r="F56" s="40">
        <v>2736</v>
      </c>
      <c r="G56" s="43">
        <f t="shared" si="2"/>
        <v>0.35385411277806517</v>
      </c>
      <c r="H56" s="43">
        <f t="shared" si="3"/>
        <v>0.35385411277806517</v>
      </c>
      <c r="I56" s="11"/>
    </row>
    <row r="57" spans="1:9" s="10" customFormat="1" ht="39" customHeight="1">
      <c r="A57" s="48"/>
      <c r="B57" s="25" t="s">
        <v>169</v>
      </c>
      <c r="C57" s="48" t="s">
        <v>170</v>
      </c>
      <c r="D57" s="40">
        <v>847.9</v>
      </c>
      <c r="E57" s="40">
        <v>847.9</v>
      </c>
      <c r="F57" s="40">
        <v>662.8</v>
      </c>
      <c r="G57" s="43">
        <f t="shared" si="2"/>
        <v>0.7816959547116404</v>
      </c>
      <c r="H57" s="43">
        <f t="shared" si="3"/>
        <v>0.7816959547116404</v>
      </c>
      <c r="I57" s="11"/>
    </row>
    <row r="58" spans="1:9" s="10" customFormat="1" ht="24.75" customHeight="1">
      <c r="A58" s="48"/>
      <c r="B58" s="25" t="s">
        <v>205</v>
      </c>
      <c r="C58" s="48" t="s">
        <v>167</v>
      </c>
      <c r="D58" s="40">
        <v>1267.4</v>
      </c>
      <c r="E58" s="40">
        <v>1267.4</v>
      </c>
      <c r="F58" s="40">
        <v>367.3</v>
      </c>
      <c r="G58" s="43">
        <f t="shared" si="2"/>
        <v>0.2898059018462995</v>
      </c>
      <c r="H58" s="43">
        <f t="shared" si="3"/>
        <v>0.2898059018462995</v>
      </c>
      <c r="I58" s="11"/>
    </row>
    <row r="59" spans="1:9" ht="15" hidden="1">
      <c r="A59" s="23" t="s">
        <v>81</v>
      </c>
      <c r="B59" s="21" t="s">
        <v>77</v>
      </c>
      <c r="C59" s="23"/>
      <c r="D59" s="38">
        <f>D60</f>
        <v>0</v>
      </c>
      <c r="E59" s="38">
        <f>E60</f>
        <v>0</v>
      </c>
      <c r="F59" s="38">
        <f>F60</f>
        <v>0</v>
      </c>
      <c r="G59" s="43" t="e">
        <f t="shared" si="2"/>
        <v>#DIV/0!</v>
      </c>
      <c r="H59" s="43" t="e">
        <f t="shared" si="3"/>
        <v>#DIV/0!</v>
      </c>
      <c r="I59" s="11"/>
    </row>
    <row r="60" spans="1:9" ht="27.75" customHeight="1" hidden="1">
      <c r="A60" s="75" t="s">
        <v>82</v>
      </c>
      <c r="B60" s="71" t="s">
        <v>117</v>
      </c>
      <c r="C60" s="75" t="s">
        <v>147</v>
      </c>
      <c r="D60" s="20">
        <v>0</v>
      </c>
      <c r="E60" s="20">
        <v>0</v>
      </c>
      <c r="F60" s="20">
        <v>0</v>
      </c>
      <c r="G60" s="43" t="e">
        <f t="shared" si="2"/>
        <v>#DIV/0!</v>
      </c>
      <c r="H60" s="43" t="e">
        <f t="shared" si="3"/>
        <v>#DIV/0!</v>
      </c>
      <c r="I60" s="11"/>
    </row>
    <row r="61" spans="1:9" ht="31.5" customHeight="1">
      <c r="A61" s="23" t="s">
        <v>58</v>
      </c>
      <c r="B61" s="21" t="s">
        <v>118</v>
      </c>
      <c r="C61" s="23"/>
      <c r="D61" s="38">
        <f>D62</f>
        <v>200</v>
      </c>
      <c r="E61" s="38">
        <f>E62</f>
        <v>200</v>
      </c>
      <c r="F61" s="38">
        <f>F62</f>
        <v>129.7</v>
      </c>
      <c r="G61" s="43">
        <f t="shared" si="2"/>
        <v>0.6485</v>
      </c>
      <c r="H61" s="43">
        <f t="shared" si="3"/>
        <v>0.6485</v>
      </c>
      <c r="I61" s="11"/>
    </row>
    <row r="62" spans="1:9" ht="34.5" customHeight="1">
      <c r="A62" s="75" t="s">
        <v>109</v>
      </c>
      <c r="B62" s="71" t="s">
        <v>119</v>
      </c>
      <c r="C62" s="75"/>
      <c r="D62" s="20">
        <f>D63+D64</f>
        <v>200</v>
      </c>
      <c r="E62" s="20">
        <f>E63+E64</f>
        <v>200</v>
      </c>
      <c r="F62" s="20">
        <f>F63+F64</f>
        <v>129.7</v>
      </c>
      <c r="G62" s="43">
        <f t="shared" si="2"/>
        <v>0.6485</v>
      </c>
      <c r="H62" s="43">
        <f t="shared" si="3"/>
        <v>0.6485</v>
      </c>
      <c r="I62" s="11"/>
    </row>
    <row r="63" spans="1:9" s="10" customFormat="1" ht="27.75" customHeight="1">
      <c r="A63" s="39"/>
      <c r="B63" s="26" t="s">
        <v>173</v>
      </c>
      <c r="C63" s="39" t="s">
        <v>174</v>
      </c>
      <c r="D63" s="40">
        <v>140</v>
      </c>
      <c r="E63" s="40">
        <v>140</v>
      </c>
      <c r="F63" s="40">
        <v>69.9</v>
      </c>
      <c r="G63" s="43">
        <f t="shared" si="2"/>
        <v>0.49928571428571433</v>
      </c>
      <c r="H63" s="43">
        <f t="shared" si="3"/>
        <v>0.49928571428571433</v>
      </c>
      <c r="I63" s="11"/>
    </row>
    <row r="64" spans="1:9" s="10" customFormat="1" ht="28.5" customHeight="1">
      <c r="A64" s="39"/>
      <c r="B64" s="26" t="s">
        <v>191</v>
      </c>
      <c r="C64" s="39" t="s">
        <v>190</v>
      </c>
      <c r="D64" s="40">
        <v>60</v>
      </c>
      <c r="E64" s="40">
        <v>60</v>
      </c>
      <c r="F64" s="40">
        <v>59.8</v>
      </c>
      <c r="G64" s="43">
        <f t="shared" si="2"/>
        <v>0.9966666666666666</v>
      </c>
      <c r="H64" s="43">
        <f t="shared" si="3"/>
        <v>0.9966666666666666</v>
      </c>
      <c r="I64" s="11"/>
    </row>
    <row r="65" spans="1:9" s="10" customFormat="1" ht="30" customHeight="1" hidden="1">
      <c r="A65" s="39"/>
      <c r="B65" s="26" t="s">
        <v>121</v>
      </c>
      <c r="C65" s="39" t="s">
        <v>120</v>
      </c>
      <c r="D65" s="40">
        <v>0</v>
      </c>
      <c r="E65" s="40">
        <v>0</v>
      </c>
      <c r="F65" s="40">
        <v>0</v>
      </c>
      <c r="G65" s="43" t="e">
        <f t="shared" si="2"/>
        <v>#DIV/0!</v>
      </c>
      <c r="H65" s="43" t="e">
        <f t="shared" si="3"/>
        <v>#DIV/0!</v>
      </c>
      <c r="I65" s="11"/>
    </row>
    <row r="66" spans="1:9" ht="19.5" customHeight="1">
      <c r="A66" s="23" t="s">
        <v>59</v>
      </c>
      <c r="B66" s="21" t="s">
        <v>28</v>
      </c>
      <c r="C66" s="23"/>
      <c r="D66" s="38">
        <f>D70+D76+D67+D68+D69+D73+D74+D71</f>
        <v>25111.5</v>
      </c>
      <c r="E66" s="38">
        <f>E70+E76+E67+E68+E69+E73+E74+E71</f>
        <v>14672.099999999999</v>
      </c>
      <c r="F66" s="38">
        <f>F70+F76+F67+F68+F69+F73+F74+F71</f>
        <v>2076.1</v>
      </c>
      <c r="G66" s="43">
        <f t="shared" si="2"/>
        <v>0.08267526830336698</v>
      </c>
      <c r="H66" s="43">
        <f t="shared" si="3"/>
        <v>0.14149985346337607</v>
      </c>
      <c r="I66" s="11"/>
    </row>
    <row r="67" spans="1:9" ht="33" customHeight="1" hidden="1">
      <c r="A67" s="75" t="s">
        <v>160</v>
      </c>
      <c r="B67" s="71" t="s">
        <v>161</v>
      </c>
      <c r="C67" s="75" t="s">
        <v>162</v>
      </c>
      <c r="D67" s="20">
        <v>0</v>
      </c>
      <c r="E67" s="20">
        <v>0</v>
      </c>
      <c r="F67" s="20">
        <v>0</v>
      </c>
      <c r="G67" s="43" t="e">
        <f t="shared" si="2"/>
        <v>#DIV/0!</v>
      </c>
      <c r="H67" s="43" t="e">
        <f t="shared" si="3"/>
        <v>#DIV/0!</v>
      </c>
      <c r="I67" s="11"/>
    </row>
    <row r="68" spans="1:9" ht="33" customHeight="1" hidden="1">
      <c r="A68" s="75" t="s">
        <v>160</v>
      </c>
      <c r="B68" s="71" t="s">
        <v>176</v>
      </c>
      <c r="C68" s="75" t="s">
        <v>175</v>
      </c>
      <c r="D68" s="20">
        <v>0</v>
      </c>
      <c r="E68" s="20">
        <v>0</v>
      </c>
      <c r="F68" s="20">
        <v>0</v>
      </c>
      <c r="G68" s="43" t="e">
        <f t="shared" si="2"/>
        <v>#DIV/0!</v>
      </c>
      <c r="H68" s="43" t="e">
        <f t="shared" si="3"/>
        <v>#DIV/0!</v>
      </c>
      <c r="I68" s="11"/>
    </row>
    <row r="69" spans="1:9" ht="48.75" customHeight="1" hidden="1">
      <c r="A69" s="75" t="s">
        <v>187</v>
      </c>
      <c r="B69" s="71" t="s">
        <v>188</v>
      </c>
      <c r="C69" s="75" t="s">
        <v>189</v>
      </c>
      <c r="D69" s="20">
        <v>0</v>
      </c>
      <c r="E69" s="20">
        <v>0</v>
      </c>
      <c r="F69" s="20">
        <v>0</v>
      </c>
      <c r="G69" s="43" t="e">
        <f t="shared" si="2"/>
        <v>#DIV/0!</v>
      </c>
      <c r="H69" s="43" t="e">
        <f t="shared" si="3"/>
        <v>#DIV/0!</v>
      </c>
      <c r="I69" s="11"/>
    </row>
    <row r="70" spans="1:9" s="12" customFormat="1" ht="75.75" customHeight="1">
      <c r="A70" s="72" t="s">
        <v>84</v>
      </c>
      <c r="B70" s="27" t="s">
        <v>148</v>
      </c>
      <c r="C70" s="49" t="s">
        <v>149</v>
      </c>
      <c r="D70" s="50">
        <v>12534</v>
      </c>
      <c r="E70" s="50">
        <v>3902</v>
      </c>
      <c r="F70" s="50">
        <v>0</v>
      </c>
      <c r="G70" s="43">
        <f t="shared" si="2"/>
        <v>0</v>
      </c>
      <c r="H70" s="43">
        <v>0</v>
      </c>
      <c r="I70" s="11"/>
    </row>
    <row r="71" spans="1:9" s="12" customFormat="1" ht="37.5" customHeight="1">
      <c r="A71" s="72"/>
      <c r="B71" s="27" t="s">
        <v>219</v>
      </c>
      <c r="C71" s="49" t="s">
        <v>218</v>
      </c>
      <c r="D71" s="50">
        <v>1670</v>
      </c>
      <c r="E71" s="50">
        <v>1670</v>
      </c>
      <c r="F71" s="50">
        <v>1670</v>
      </c>
      <c r="G71" s="43">
        <f t="shared" si="2"/>
        <v>1</v>
      </c>
      <c r="H71" s="43">
        <v>0</v>
      </c>
      <c r="I71" s="11"/>
    </row>
    <row r="72" spans="1:9" s="12" customFormat="1" ht="30.75" customHeight="1">
      <c r="A72" s="72"/>
      <c r="B72" s="51" t="s">
        <v>221</v>
      </c>
      <c r="C72" s="49" t="s">
        <v>222</v>
      </c>
      <c r="D72" s="50">
        <v>820</v>
      </c>
      <c r="E72" s="50">
        <v>820</v>
      </c>
      <c r="F72" s="50">
        <v>820</v>
      </c>
      <c r="G72" s="43">
        <f t="shared" si="2"/>
        <v>1</v>
      </c>
      <c r="H72" s="43">
        <v>0</v>
      </c>
      <c r="I72" s="11"/>
    </row>
    <row r="73" spans="1:9" s="12" customFormat="1" ht="41.25" customHeight="1">
      <c r="A73" s="72"/>
      <c r="B73" s="27" t="s">
        <v>209</v>
      </c>
      <c r="C73" s="49" t="s">
        <v>210</v>
      </c>
      <c r="D73" s="50">
        <v>2950.1</v>
      </c>
      <c r="E73" s="50">
        <v>1142.7</v>
      </c>
      <c r="F73" s="50">
        <v>0</v>
      </c>
      <c r="G73" s="43">
        <f t="shared" si="2"/>
        <v>0</v>
      </c>
      <c r="H73" s="43">
        <f t="shared" si="3"/>
        <v>0</v>
      </c>
      <c r="I73" s="11"/>
    </row>
    <row r="74" spans="1:9" s="13" customFormat="1" ht="45" customHeight="1">
      <c r="A74" s="52"/>
      <c r="B74" s="53" t="s">
        <v>207</v>
      </c>
      <c r="C74" s="54" t="s">
        <v>208</v>
      </c>
      <c r="D74" s="55">
        <v>7755</v>
      </c>
      <c r="E74" s="55">
        <v>7755</v>
      </c>
      <c r="F74" s="55">
        <v>300</v>
      </c>
      <c r="G74" s="43">
        <f t="shared" si="2"/>
        <v>0.03868471953578337</v>
      </c>
      <c r="H74" s="43">
        <f t="shared" si="3"/>
        <v>0.03868471953578337</v>
      </c>
      <c r="I74" s="11"/>
    </row>
    <row r="75" spans="1:9" s="13" customFormat="1" ht="66.75" customHeight="1" hidden="1">
      <c r="A75" s="52"/>
      <c r="B75" s="53" t="s">
        <v>123</v>
      </c>
      <c r="C75" s="54" t="s">
        <v>122</v>
      </c>
      <c r="D75" s="55">
        <v>0</v>
      </c>
      <c r="E75" s="55">
        <v>0</v>
      </c>
      <c r="F75" s="55">
        <v>0</v>
      </c>
      <c r="G75" s="43" t="e">
        <f t="shared" si="2"/>
        <v>#DIV/0!</v>
      </c>
      <c r="H75" s="43" t="e">
        <f t="shared" si="3"/>
        <v>#DIV/0!</v>
      </c>
      <c r="I75" s="11"/>
    </row>
    <row r="76" spans="1:9" s="12" customFormat="1" ht="30.75" customHeight="1">
      <c r="A76" s="72" t="s">
        <v>60</v>
      </c>
      <c r="B76" s="27" t="s">
        <v>137</v>
      </c>
      <c r="C76" s="49"/>
      <c r="D76" s="50">
        <f>D77+D81+D79+D80+D78</f>
        <v>202.39999999999998</v>
      </c>
      <c r="E76" s="50">
        <f>E77+E81+E79+E80+E78</f>
        <v>202.39999999999998</v>
      </c>
      <c r="F76" s="50">
        <f>F77+F81+F79+F80+F78</f>
        <v>106.1</v>
      </c>
      <c r="G76" s="43">
        <f t="shared" si="2"/>
        <v>0.5242094861660079</v>
      </c>
      <c r="H76" s="43">
        <f t="shared" si="3"/>
        <v>0.5242094861660079</v>
      </c>
      <c r="I76" s="11"/>
    </row>
    <row r="77" spans="1:9" s="13" customFormat="1" ht="29.25" customHeight="1">
      <c r="A77" s="52"/>
      <c r="B77" s="28" t="s">
        <v>85</v>
      </c>
      <c r="C77" s="52" t="s">
        <v>172</v>
      </c>
      <c r="D77" s="55">
        <v>102.6</v>
      </c>
      <c r="E77" s="55">
        <v>102.6</v>
      </c>
      <c r="F77" s="55">
        <v>6.3</v>
      </c>
      <c r="G77" s="43">
        <f t="shared" si="2"/>
        <v>0.06140350877192983</v>
      </c>
      <c r="H77" s="43">
        <f t="shared" si="3"/>
        <v>0.06140350877192983</v>
      </c>
      <c r="I77" s="11"/>
    </row>
    <row r="78" spans="1:9" s="13" customFormat="1" ht="38.25" customHeight="1">
      <c r="A78" s="52"/>
      <c r="B78" s="28" t="s">
        <v>212</v>
      </c>
      <c r="C78" s="52" t="s">
        <v>211</v>
      </c>
      <c r="D78" s="55">
        <v>99.8</v>
      </c>
      <c r="E78" s="55">
        <v>99.8</v>
      </c>
      <c r="F78" s="55">
        <v>99.8</v>
      </c>
      <c r="G78" s="43">
        <f t="shared" si="2"/>
        <v>1</v>
      </c>
      <c r="H78" s="43">
        <f t="shared" si="3"/>
        <v>1</v>
      </c>
      <c r="I78" s="11"/>
    </row>
    <row r="79" spans="1:9" s="13" customFormat="1" ht="40.5" customHeight="1" hidden="1">
      <c r="A79" s="52"/>
      <c r="B79" s="28" t="s">
        <v>203</v>
      </c>
      <c r="C79" s="52" t="s">
        <v>200</v>
      </c>
      <c r="D79" s="55">
        <v>0</v>
      </c>
      <c r="E79" s="55"/>
      <c r="F79" s="55">
        <v>0</v>
      </c>
      <c r="G79" s="43" t="e">
        <f t="shared" si="2"/>
        <v>#DIV/0!</v>
      </c>
      <c r="H79" s="43"/>
      <c r="I79" s="11"/>
    </row>
    <row r="80" spans="1:9" s="13" customFormat="1" ht="58.5" customHeight="1" hidden="1">
      <c r="A80" s="52"/>
      <c r="B80" s="28" t="s">
        <v>202</v>
      </c>
      <c r="C80" s="52" t="s">
        <v>201</v>
      </c>
      <c r="D80" s="55">
        <v>0</v>
      </c>
      <c r="E80" s="55"/>
      <c r="F80" s="55">
        <v>0</v>
      </c>
      <c r="G80" s="43" t="e">
        <f t="shared" si="2"/>
        <v>#DIV/0!</v>
      </c>
      <c r="H80" s="43"/>
      <c r="I80" s="11"/>
    </row>
    <row r="81" spans="1:9" s="13" customFormat="1" ht="29.25" customHeight="1" hidden="1">
      <c r="A81" s="52"/>
      <c r="B81" s="28" t="s">
        <v>193</v>
      </c>
      <c r="C81" s="52" t="s">
        <v>192</v>
      </c>
      <c r="D81" s="55">
        <v>0</v>
      </c>
      <c r="E81" s="55">
        <v>0</v>
      </c>
      <c r="F81" s="55">
        <v>0</v>
      </c>
      <c r="G81" s="43" t="e">
        <f t="shared" si="2"/>
        <v>#DIV/0!</v>
      </c>
      <c r="H81" s="43" t="e">
        <f t="shared" si="3"/>
        <v>#DIV/0!</v>
      </c>
      <c r="I81" s="11"/>
    </row>
    <row r="82" spans="1:9" ht="21" customHeight="1">
      <c r="A82" s="23" t="s">
        <v>61</v>
      </c>
      <c r="B82" s="21" t="s">
        <v>29</v>
      </c>
      <c r="C82" s="23"/>
      <c r="D82" s="38">
        <f>D83+D86</f>
        <v>5184</v>
      </c>
      <c r="E82" s="38">
        <f>E83+E86</f>
        <v>4360.4</v>
      </c>
      <c r="F82" s="38">
        <f>F83+F86</f>
        <v>2402.3999999999996</v>
      </c>
      <c r="G82" s="43">
        <f t="shared" si="2"/>
        <v>0.46342592592592585</v>
      </c>
      <c r="H82" s="43">
        <f t="shared" si="3"/>
        <v>0.5509586276488395</v>
      </c>
      <c r="I82" s="11"/>
    </row>
    <row r="83" spans="1:9" ht="18.75" customHeight="1">
      <c r="A83" s="75" t="s">
        <v>62</v>
      </c>
      <c r="B83" s="21" t="s">
        <v>30</v>
      </c>
      <c r="C83" s="23"/>
      <c r="D83" s="20">
        <f>D85+D84</f>
        <v>1050</v>
      </c>
      <c r="E83" s="20">
        <f>E85+E84</f>
        <v>475</v>
      </c>
      <c r="F83" s="20">
        <f>F85+F84</f>
        <v>302.7</v>
      </c>
      <c r="G83" s="43">
        <f t="shared" si="2"/>
        <v>0.28828571428571426</v>
      </c>
      <c r="H83" s="43">
        <f t="shared" si="3"/>
        <v>0.6372631578947369</v>
      </c>
      <c r="I83" s="11"/>
    </row>
    <row r="84" spans="1:9" ht="30" customHeight="1" hidden="1">
      <c r="A84" s="75"/>
      <c r="B84" s="71" t="s">
        <v>164</v>
      </c>
      <c r="C84" s="75" t="s">
        <v>163</v>
      </c>
      <c r="D84" s="20">
        <v>0</v>
      </c>
      <c r="E84" s="20">
        <v>0</v>
      </c>
      <c r="F84" s="20">
        <v>0</v>
      </c>
      <c r="G84" s="43" t="e">
        <f t="shared" si="2"/>
        <v>#DIV/0!</v>
      </c>
      <c r="H84" s="43" t="e">
        <f t="shared" si="3"/>
        <v>#DIV/0!</v>
      </c>
      <c r="I84" s="11"/>
    </row>
    <row r="85" spans="1:9" ht="18.75" customHeight="1">
      <c r="A85" s="75"/>
      <c r="B85" s="71" t="s">
        <v>124</v>
      </c>
      <c r="C85" s="75" t="s">
        <v>150</v>
      </c>
      <c r="D85" s="20">
        <v>1050</v>
      </c>
      <c r="E85" s="20">
        <v>475</v>
      </c>
      <c r="F85" s="20">
        <v>302.7</v>
      </c>
      <c r="G85" s="43">
        <f t="shared" si="2"/>
        <v>0.28828571428571426</v>
      </c>
      <c r="H85" s="43">
        <f t="shared" si="3"/>
        <v>0.6372631578947369</v>
      </c>
      <c r="I85" s="11"/>
    </row>
    <row r="86" spans="1:9" ht="15">
      <c r="A86" s="23" t="s">
        <v>63</v>
      </c>
      <c r="B86" s="21" t="s">
        <v>31</v>
      </c>
      <c r="C86" s="23"/>
      <c r="D86" s="38">
        <f>D92+D89+D90+D87+D91</f>
        <v>4134</v>
      </c>
      <c r="E86" s="38">
        <f>E92+E89+E90+E87+E91</f>
        <v>3885.4</v>
      </c>
      <c r="F86" s="38">
        <f>F92+F89+F90+F87+F91</f>
        <v>2099.7</v>
      </c>
      <c r="G86" s="43">
        <f t="shared" si="2"/>
        <v>0.507910014513788</v>
      </c>
      <c r="H86" s="43">
        <f t="shared" si="3"/>
        <v>0.5404076800329438</v>
      </c>
      <c r="I86" s="11"/>
    </row>
    <row r="87" spans="1:9" ht="25.5">
      <c r="A87" s="23"/>
      <c r="B87" s="71" t="s">
        <v>168</v>
      </c>
      <c r="C87" s="75" t="s">
        <v>151</v>
      </c>
      <c r="D87" s="20">
        <v>3100</v>
      </c>
      <c r="E87" s="20">
        <v>2851.4</v>
      </c>
      <c r="F87" s="20">
        <v>1251.5</v>
      </c>
      <c r="G87" s="43">
        <f t="shared" si="2"/>
        <v>0.4037096774193548</v>
      </c>
      <c r="H87" s="43">
        <f t="shared" si="3"/>
        <v>0.43890720347899276</v>
      </c>
      <c r="I87" s="11"/>
    </row>
    <row r="88" spans="1:9" ht="18.75" customHeight="1">
      <c r="A88" s="23"/>
      <c r="B88" s="31" t="s">
        <v>213</v>
      </c>
      <c r="C88" s="56" t="s">
        <v>151</v>
      </c>
      <c r="D88" s="20">
        <v>3100</v>
      </c>
      <c r="E88" s="20">
        <v>2851.4</v>
      </c>
      <c r="F88" s="20">
        <v>1251.5</v>
      </c>
      <c r="G88" s="43">
        <f t="shared" si="2"/>
        <v>0.4037096774193548</v>
      </c>
      <c r="H88" s="43">
        <f t="shared" si="3"/>
        <v>0.43890720347899276</v>
      </c>
      <c r="I88" s="11"/>
    </row>
    <row r="89" spans="1:9" s="10" customFormat="1" ht="43.5" customHeight="1">
      <c r="A89" s="39"/>
      <c r="B89" s="71" t="s">
        <v>215</v>
      </c>
      <c r="C89" s="57" t="s">
        <v>214</v>
      </c>
      <c r="D89" s="40">
        <v>1004</v>
      </c>
      <c r="E89" s="40">
        <v>1004</v>
      </c>
      <c r="F89" s="40">
        <v>848.2</v>
      </c>
      <c r="G89" s="43">
        <f t="shared" si="2"/>
        <v>0.8448207171314741</v>
      </c>
      <c r="H89" s="43">
        <f t="shared" si="3"/>
        <v>0.8448207171314741</v>
      </c>
      <c r="I89" s="11"/>
    </row>
    <row r="90" spans="1:9" s="10" customFormat="1" ht="27" customHeight="1">
      <c r="A90" s="39"/>
      <c r="B90" s="71" t="s">
        <v>223</v>
      </c>
      <c r="C90" s="57" t="s">
        <v>224</v>
      </c>
      <c r="D90" s="40">
        <v>30</v>
      </c>
      <c r="E90" s="40">
        <v>30</v>
      </c>
      <c r="F90" s="40">
        <v>0</v>
      </c>
      <c r="G90" s="43">
        <f t="shared" si="2"/>
        <v>0</v>
      </c>
      <c r="H90" s="43">
        <f t="shared" si="3"/>
        <v>0</v>
      </c>
      <c r="I90" s="11"/>
    </row>
    <row r="91" spans="1:9" s="10" customFormat="1" ht="16.5" customHeight="1" hidden="1">
      <c r="A91" s="39"/>
      <c r="B91" s="71" t="s">
        <v>199</v>
      </c>
      <c r="C91" s="57" t="s">
        <v>198</v>
      </c>
      <c r="D91" s="40">
        <v>0</v>
      </c>
      <c r="E91" s="40">
        <v>0</v>
      </c>
      <c r="F91" s="40">
        <v>0</v>
      </c>
      <c r="G91" s="43" t="e">
        <f t="shared" si="2"/>
        <v>#DIV/0!</v>
      </c>
      <c r="H91" s="43" t="e">
        <f t="shared" si="3"/>
        <v>#DIV/0!</v>
      </c>
      <c r="I91" s="11"/>
    </row>
    <row r="92" spans="1:9" ht="55.5" customHeight="1" hidden="1">
      <c r="A92" s="75" t="s">
        <v>32</v>
      </c>
      <c r="B92" s="31" t="s">
        <v>125</v>
      </c>
      <c r="C92" s="56"/>
      <c r="D92" s="20">
        <f>D93+D94+D95</f>
        <v>0</v>
      </c>
      <c r="E92" s="20">
        <f>E93+E94+E95</f>
        <v>0</v>
      </c>
      <c r="F92" s="20">
        <f>F93+F94+F95</f>
        <v>0</v>
      </c>
      <c r="G92" s="43" t="e">
        <f t="shared" si="2"/>
        <v>#DIV/0!</v>
      </c>
      <c r="H92" s="43" t="e">
        <f t="shared" si="3"/>
        <v>#DIV/0!</v>
      </c>
      <c r="I92" s="11"/>
    </row>
    <row r="93" spans="1:9" s="10" customFormat="1" ht="16.5" customHeight="1" hidden="1">
      <c r="A93" s="39"/>
      <c r="B93" s="30" t="s">
        <v>126</v>
      </c>
      <c r="C93" s="57" t="s">
        <v>127</v>
      </c>
      <c r="D93" s="40">
        <v>0</v>
      </c>
      <c r="E93" s="40">
        <v>0</v>
      </c>
      <c r="F93" s="40">
        <v>0</v>
      </c>
      <c r="G93" s="43" t="e">
        <f t="shared" si="2"/>
        <v>#DIV/0!</v>
      </c>
      <c r="H93" s="43" t="e">
        <f t="shared" si="3"/>
        <v>#DIV/0!</v>
      </c>
      <c r="I93" s="11"/>
    </row>
    <row r="94" spans="1:9" s="10" customFormat="1" ht="19.5" customHeight="1" hidden="1">
      <c r="A94" s="39"/>
      <c r="B94" s="30" t="s">
        <v>128</v>
      </c>
      <c r="C94" s="57" t="s">
        <v>129</v>
      </c>
      <c r="D94" s="40">
        <v>0</v>
      </c>
      <c r="E94" s="40">
        <v>0</v>
      </c>
      <c r="F94" s="40">
        <v>0</v>
      </c>
      <c r="G94" s="43" t="e">
        <f t="shared" si="2"/>
        <v>#DIV/0!</v>
      </c>
      <c r="H94" s="43" t="e">
        <f t="shared" si="3"/>
        <v>#DIV/0!</v>
      </c>
      <c r="I94" s="11"/>
    </row>
    <row r="95" spans="1:9" s="10" customFormat="1" ht="19.5" customHeight="1" hidden="1">
      <c r="A95" s="39"/>
      <c r="B95" s="30" t="s">
        <v>107</v>
      </c>
      <c r="C95" s="57" t="s">
        <v>130</v>
      </c>
      <c r="D95" s="40">
        <v>0</v>
      </c>
      <c r="E95" s="40">
        <v>0</v>
      </c>
      <c r="F95" s="40">
        <v>0</v>
      </c>
      <c r="G95" s="43" t="e">
        <f t="shared" si="2"/>
        <v>#DIV/0!</v>
      </c>
      <c r="H95" s="43" t="e">
        <f t="shared" si="3"/>
        <v>#DIV/0!</v>
      </c>
      <c r="I95" s="11"/>
    </row>
    <row r="96" spans="1:9" ht="14.25" customHeight="1">
      <c r="A96" s="23" t="s">
        <v>33</v>
      </c>
      <c r="B96" s="21" t="s">
        <v>34</v>
      </c>
      <c r="C96" s="23"/>
      <c r="D96" s="38">
        <f>D97+D99+D100+D102</f>
        <v>461888.20000000007</v>
      </c>
      <c r="E96" s="38">
        <f>E97+E99+E100+E102</f>
        <v>281527.3</v>
      </c>
      <c r="F96" s="38">
        <f>F97+F99+F100+F102</f>
        <v>232664.10000000003</v>
      </c>
      <c r="G96" s="43">
        <f t="shared" si="2"/>
        <v>0.5037238448611591</v>
      </c>
      <c r="H96" s="43">
        <f t="shared" si="3"/>
        <v>0.8264353048532063</v>
      </c>
      <c r="I96" s="11"/>
    </row>
    <row r="97" spans="1:9" ht="14.25" customHeight="1">
      <c r="A97" s="75" t="s">
        <v>35</v>
      </c>
      <c r="B97" s="71" t="s">
        <v>104</v>
      </c>
      <c r="C97" s="75" t="s">
        <v>35</v>
      </c>
      <c r="D97" s="20">
        <v>142062.9</v>
      </c>
      <c r="E97" s="20">
        <v>79902.8</v>
      </c>
      <c r="F97" s="20">
        <v>62802.6</v>
      </c>
      <c r="G97" s="43">
        <f t="shared" si="2"/>
        <v>0.44207600999275676</v>
      </c>
      <c r="H97" s="43">
        <f t="shared" si="3"/>
        <v>0.7859874747818599</v>
      </c>
      <c r="I97" s="11"/>
    </row>
    <row r="98" spans="1:9" s="10" customFormat="1" ht="38.25" hidden="1">
      <c r="A98" s="39"/>
      <c r="B98" s="26" t="s">
        <v>152</v>
      </c>
      <c r="C98" s="39" t="s">
        <v>179</v>
      </c>
      <c r="D98" s="40">
        <v>0</v>
      </c>
      <c r="E98" s="40">
        <v>0</v>
      </c>
      <c r="F98" s="40">
        <v>0</v>
      </c>
      <c r="G98" s="43" t="e">
        <f t="shared" si="2"/>
        <v>#DIV/0!</v>
      </c>
      <c r="H98" s="43" t="e">
        <f t="shared" si="3"/>
        <v>#DIV/0!</v>
      </c>
      <c r="I98" s="11"/>
    </row>
    <row r="99" spans="1:9" ht="16.5" customHeight="1">
      <c r="A99" s="75" t="s">
        <v>36</v>
      </c>
      <c r="B99" s="71" t="s">
        <v>105</v>
      </c>
      <c r="C99" s="75" t="s">
        <v>36</v>
      </c>
      <c r="D99" s="20">
        <v>296066.4</v>
      </c>
      <c r="E99" s="20">
        <v>186623.9</v>
      </c>
      <c r="F99" s="20">
        <v>158908.7</v>
      </c>
      <c r="G99" s="43">
        <f t="shared" si="2"/>
        <v>0.5367333138782381</v>
      </c>
      <c r="H99" s="43">
        <f t="shared" si="3"/>
        <v>0.8514916899711131</v>
      </c>
      <c r="I99" s="11"/>
    </row>
    <row r="100" spans="1:9" ht="15.75" customHeight="1">
      <c r="A100" s="75" t="s">
        <v>37</v>
      </c>
      <c r="B100" s="71" t="s">
        <v>216</v>
      </c>
      <c r="C100" s="75" t="s">
        <v>37</v>
      </c>
      <c r="D100" s="20">
        <v>4401.7</v>
      </c>
      <c r="E100" s="20">
        <v>2550.3</v>
      </c>
      <c r="F100" s="20">
        <v>654.6</v>
      </c>
      <c r="G100" s="43">
        <f t="shared" si="2"/>
        <v>0.14871526910057478</v>
      </c>
      <c r="H100" s="43">
        <f t="shared" si="3"/>
        <v>0.25667568521350426</v>
      </c>
      <c r="I100" s="11"/>
    </row>
    <row r="101" spans="1:9" s="10" customFormat="1" ht="15" customHeight="1" hidden="1">
      <c r="A101" s="39"/>
      <c r="B101" s="26" t="s">
        <v>27</v>
      </c>
      <c r="C101" s="39"/>
      <c r="D101" s="40">
        <v>0</v>
      </c>
      <c r="E101" s="40">
        <v>0</v>
      </c>
      <c r="F101" s="40">
        <v>0</v>
      </c>
      <c r="G101" s="43" t="e">
        <f t="shared" si="2"/>
        <v>#DIV/0!</v>
      </c>
      <c r="H101" s="43" t="e">
        <f t="shared" si="3"/>
        <v>#DIV/0!</v>
      </c>
      <c r="I101" s="11"/>
    </row>
    <row r="102" spans="1:9" ht="15">
      <c r="A102" s="75" t="s">
        <v>38</v>
      </c>
      <c r="B102" s="71" t="s">
        <v>39</v>
      </c>
      <c r="C102" s="75" t="s">
        <v>38</v>
      </c>
      <c r="D102" s="20">
        <v>19357.2</v>
      </c>
      <c r="E102" s="20">
        <v>12450.3</v>
      </c>
      <c r="F102" s="20">
        <v>10298.2</v>
      </c>
      <c r="G102" s="43">
        <f t="shared" si="2"/>
        <v>0.5320087615977518</v>
      </c>
      <c r="H102" s="43">
        <f t="shared" si="3"/>
        <v>0.8271447274362868</v>
      </c>
      <c r="I102" s="11"/>
    </row>
    <row r="103" spans="1:9" s="10" customFormat="1" ht="15">
      <c r="A103" s="39"/>
      <c r="B103" s="26" t="s">
        <v>40</v>
      </c>
      <c r="C103" s="39"/>
      <c r="D103" s="40">
        <v>500</v>
      </c>
      <c r="E103" s="40">
        <v>374</v>
      </c>
      <c r="F103" s="40">
        <v>229</v>
      </c>
      <c r="G103" s="43">
        <f t="shared" si="2"/>
        <v>0.458</v>
      </c>
      <c r="H103" s="43">
        <f t="shared" si="3"/>
        <v>0.6122994652406417</v>
      </c>
      <c r="I103" s="11"/>
    </row>
    <row r="104" spans="1:9" ht="17.25" customHeight="1">
      <c r="A104" s="23" t="s">
        <v>41</v>
      </c>
      <c r="B104" s="21" t="s">
        <v>106</v>
      </c>
      <c r="C104" s="23"/>
      <c r="D104" s="38">
        <f>D105++D106</f>
        <v>62994.1</v>
      </c>
      <c r="E104" s="38">
        <f>E105++E106</f>
        <v>38618.600000000006</v>
      </c>
      <c r="F104" s="38">
        <f>F105++F106</f>
        <v>33768</v>
      </c>
      <c r="G104" s="43">
        <f t="shared" si="2"/>
        <v>0.5360502015268097</v>
      </c>
      <c r="H104" s="43">
        <f t="shared" si="3"/>
        <v>0.8743973111402277</v>
      </c>
      <c r="I104" s="11"/>
    </row>
    <row r="105" spans="1:9" ht="15">
      <c r="A105" s="75" t="s">
        <v>42</v>
      </c>
      <c r="B105" s="71" t="s">
        <v>43</v>
      </c>
      <c r="C105" s="75" t="s">
        <v>42</v>
      </c>
      <c r="D105" s="20">
        <v>59833.7</v>
      </c>
      <c r="E105" s="20">
        <v>36730.3</v>
      </c>
      <c r="F105" s="20">
        <v>32272.1</v>
      </c>
      <c r="G105" s="43">
        <f t="shared" si="2"/>
        <v>0.5393632685259311</v>
      </c>
      <c r="H105" s="43">
        <f t="shared" si="3"/>
        <v>0.8786233708954186</v>
      </c>
      <c r="I105" s="11"/>
    </row>
    <row r="106" spans="1:9" ht="15">
      <c r="A106" s="75" t="s">
        <v>44</v>
      </c>
      <c r="B106" s="71" t="s">
        <v>80</v>
      </c>
      <c r="C106" s="75" t="s">
        <v>44</v>
      </c>
      <c r="D106" s="20">
        <v>3160.4</v>
      </c>
      <c r="E106" s="20">
        <v>1888.3</v>
      </c>
      <c r="F106" s="20">
        <v>1495.9</v>
      </c>
      <c r="G106" s="43">
        <f t="shared" si="2"/>
        <v>0.473326161245412</v>
      </c>
      <c r="H106" s="43">
        <f t="shared" si="3"/>
        <v>0.7921940369644654</v>
      </c>
      <c r="I106" s="11"/>
    </row>
    <row r="107" spans="1:9" s="10" customFormat="1" ht="15" hidden="1">
      <c r="A107" s="39"/>
      <c r="B107" s="26" t="s">
        <v>27</v>
      </c>
      <c r="C107" s="39"/>
      <c r="D107" s="40">
        <v>0</v>
      </c>
      <c r="E107" s="40">
        <v>0</v>
      </c>
      <c r="F107" s="40">
        <v>0</v>
      </c>
      <c r="G107" s="43" t="e">
        <f t="shared" si="2"/>
        <v>#DIV/0!</v>
      </c>
      <c r="H107" s="43" t="e">
        <f t="shared" si="3"/>
        <v>#DIV/0!</v>
      </c>
      <c r="I107" s="11"/>
    </row>
    <row r="108" spans="1:9" ht="23.25" customHeight="1">
      <c r="A108" s="29" t="s">
        <v>45</v>
      </c>
      <c r="B108" s="73" t="s">
        <v>46</v>
      </c>
      <c r="C108" s="29"/>
      <c r="D108" s="24">
        <f>D109+D111+D114+D117+D115+D116+D110+D112+D113</f>
        <v>17279.4</v>
      </c>
      <c r="E108" s="24">
        <f>E109+E111+E114+E117+E115+E116+E110+E112+E113</f>
        <v>11966.199999999997</v>
      </c>
      <c r="F108" s="24">
        <f>F109+F111+F114+F117+F115+F116+F110+F112+F113</f>
        <v>9495.7</v>
      </c>
      <c r="G108" s="43">
        <f t="shared" si="2"/>
        <v>0.5495387571327708</v>
      </c>
      <c r="H108" s="43">
        <f t="shared" si="3"/>
        <v>0.7935434808042656</v>
      </c>
      <c r="I108" s="11"/>
    </row>
    <row r="109" spans="1:9" ht="30" customHeight="1">
      <c r="A109" s="72" t="s">
        <v>47</v>
      </c>
      <c r="B109" s="32" t="s">
        <v>153</v>
      </c>
      <c r="C109" s="72" t="s">
        <v>47</v>
      </c>
      <c r="D109" s="50">
        <v>800</v>
      </c>
      <c r="E109" s="50">
        <v>567.3</v>
      </c>
      <c r="F109" s="50">
        <v>489.6</v>
      </c>
      <c r="G109" s="43">
        <f t="shared" si="2"/>
        <v>0.612</v>
      </c>
      <c r="H109" s="43">
        <f t="shared" si="3"/>
        <v>0.8630354309888949</v>
      </c>
      <c r="I109" s="11"/>
    </row>
    <row r="110" spans="1:9" ht="51" customHeight="1">
      <c r="A110" s="72" t="s">
        <v>48</v>
      </c>
      <c r="B110" s="32" t="s">
        <v>165</v>
      </c>
      <c r="C110" s="72" t="s">
        <v>166</v>
      </c>
      <c r="D110" s="50">
        <v>80</v>
      </c>
      <c r="E110" s="50">
        <v>72.8</v>
      </c>
      <c r="F110" s="50">
        <v>72.7</v>
      </c>
      <c r="G110" s="43">
        <f t="shared" si="2"/>
        <v>0.9087500000000001</v>
      </c>
      <c r="H110" s="43">
        <f t="shared" si="3"/>
        <v>0.9986263736263737</v>
      </c>
      <c r="I110" s="11"/>
    </row>
    <row r="111" spans="1:9" ht="42.75" customHeight="1">
      <c r="A111" s="72" t="s">
        <v>48</v>
      </c>
      <c r="B111" s="32" t="s">
        <v>131</v>
      </c>
      <c r="C111" s="72" t="s">
        <v>154</v>
      </c>
      <c r="D111" s="50">
        <v>12749.3</v>
      </c>
      <c r="E111" s="50">
        <v>9049</v>
      </c>
      <c r="F111" s="50">
        <v>6910</v>
      </c>
      <c r="G111" s="43">
        <f t="shared" si="2"/>
        <v>0.5419905406571341</v>
      </c>
      <c r="H111" s="43">
        <f t="shared" si="3"/>
        <v>0.7636202895347552</v>
      </c>
      <c r="I111" s="11"/>
    </row>
    <row r="112" spans="1:9" ht="36" customHeight="1" hidden="1">
      <c r="A112" s="72" t="s">
        <v>48</v>
      </c>
      <c r="B112" s="32" t="s">
        <v>180</v>
      </c>
      <c r="C112" s="72" t="s">
        <v>204</v>
      </c>
      <c r="D112" s="50">
        <v>0</v>
      </c>
      <c r="E112" s="50">
        <v>0</v>
      </c>
      <c r="F112" s="50">
        <v>0</v>
      </c>
      <c r="G112" s="43" t="e">
        <f t="shared" si="2"/>
        <v>#DIV/0!</v>
      </c>
      <c r="H112" s="43" t="e">
        <f t="shared" si="3"/>
        <v>#DIV/0!</v>
      </c>
      <c r="I112" s="11"/>
    </row>
    <row r="113" spans="1:9" ht="45" customHeight="1" hidden="1">
      <c r="A113" s="72" t="s">
        <v>48</v>
      </c>
      <c r="B113" s="32" t="s">
        <v>195</v>
      </c>
      <c r="C113" s="72" t="s">
        <v>194</v>
      </c>
      <c r="D113" s="50">
        <v>0</v>
      </c>
      <c r="E113" s="50">
        <v>0</v>
      </c>
      <c r="F113" s="50">
        <v>0</v>
      </c>
      <c r="G113" s="43" t="e">
        <f t="shared" si="2"/>
        <v>#DIV/0!</v>
      </c>
      <c r="H113" s="43" t="e">
        <f t="shared" si="3"/>
        <v>#DIV/0!</v>
      </c>
      <c r="I113" s="11"/>
    </row>
    <row r="114" spans="1:9" s="14" customFormat="1" ht="29.25" customHeight="1">
      <c r="A114" s="58" t="s">
        <v>48</v>
      </c>
      <c r="B114" s="71" t="s">
        <v>177</v>
      </c>
      <c r="C114" s="75" t="s">
        <v>178</v>
      </c>
      <c r="D114" s="20">
        <v>60</v>
      </c>
      <c r="E114" s="20">
        <v>60</v>
      </c>
      <c r="F114" s="20">
        <v>38.5</v>
      </c>
      <c r="G114" s="43">
        <f t="shared" si="2"/>
        <v>0.6416666666666667</v>
      </c>
      <c r="H114" s="43">
        <f t="shared" si="3"/>
        <v>0.6416666666666667</v>
      </c>
      <c r="I114" s="11"/>
    </row>
    <row r="115" spans="1:9" s="14" customFormat="1" ht="30.75" customHeight="1">
      <c r="A115" s="58" t="s">
        <v>48</v>
      </c>
      <c r="B115" s="71" t="s">
        <v>226</v>
      </c>
      <c r="C115" s="75" t="s">
        <v>181</v>
      </c>
      <c r="D115" s="50">
        <v>132.3</v>
      </c>
      <c r="E115" s="50">
        <v>132.3</v>
      </c>
      <c r="F115" s="50">
        <v>101.9</v>
      </c>
      <c r="G115" s="43">
        <f aca="true" t="shared" si="4" ref="G115:G131">F115/D115</f>
        <v>0.7702191987906274</v>
      </c>
      <c r="H115" s="43">
        <f aca="true" t="shared" si="5" ref="H115:H131">F115/E115</f>
        <v>0.7702191987906274</v>
      </c>
      <c r="I115" s="11"/>
    </row>
    <row r="116" spans="1:9" s="14" customFormat="1" ht="55.5" customHeight="1">
      <c r="A116" s="58" t="s">
        <v>48</v>
      </c>
      <c r="B116" s="71" t="s">
        <v>183</v>
      </c>
      <c r="C116" s="75" t="s">
        <v>182</v>
      </c>
      <c r="D116" s="50">
        <v>273.9</v>
      </c>
      <c r="E116" s="50">
        <v>273.9</v>
      </c>
      <c r="F116" s="50">
        <v>211.1</v>
      </c>
      <c r="G116" s="43">
        <f t="shared" si="4"/>
        <v>0.7707192405987587</v>
      </c>
      <c r="H116" s="43">
        <f t="shared" si="5"/>
        <v>0.7707192405987587</v>
      </c>
      <c r="I116" s="11"/>
    </row>
    <row r="117" spans="1:9" ht="45" customHeight="1">
      <c r="A117" s="75" t="s">
        <v>49</v>
      </c>
      <c r="B117" s="71" t="s">
        <v>83</v>
      </c>
      <c r="C117" s="75" t="s">
        <v>156</v>
      </c>
      <c r="D117" s="20">
        <v>3183.9</v>
      </c>
      <c r="E117" s="20">
        <v>1810.9</v>
      </c>
      <c r="F117" s="20">
        <v>1671.9</v>
      </c>
      <c r="G117" s="43">
        <f t="shared" si="4"/>
        <v>0.5251107132761708</v>
      </c>
      <c r="H117" s="43">
        <f t="shared" si="5"/>
        <v>0.9232425865591695</v>
      </c>
      <c r="I117" s="11"/>
    </row>
    <row r="118" spans="1:9" ht="26.25" customHeight="1">
      <c r="A118" s="23" t="s">
        <v>50</v>
      </c>
      <c r="B118" s="21" t="s">
        <v>87</v>
      </c>
      <c r="C118" s="23"/>
      <c r="D118" s="38">
        <f>D119+D120</f>
        <v>581.1</v>
      </c>
      <c r="E118" s="38">
        <f>E119+E120</f>
        <v>299.5</v>
      </c>
      <c r="F118" s="38">
        <f>F119+F120</f>
        <v>239.9</v>
      </c>
      <c r="G118" s="43">
        <f t="shared" si="4"/>
        <v>0.41283772156255377</v>
      </c>
      <c r="H118" s="43">
        <f t="shared" si="5"/>
        <v>0.8010016694490818</v>
      </c>
      <c r="I118" s="11"/>
    </row>
    <row r="119" spans="1:9" ht="23.25" customHeight="1" hidden="1">
      <c r="A119" s="75" t="s">
        <v>51</v>
      </c>
      <c r="B119" s="71" t="s">
        <v>88</v>
      </c>
      <c r="C119" s="75" t="s">
        <v>51</v>
      </c>
      <c r="D119" s="20">
        <v>0</v>
      </c>
      <c r="E119" s="20">
        <v>0</v>
      </c>
      <c r="F119" s="20">
        <v>0</v>
      </c>
      <c r="G119" s="43" t="e">
        <f t="shared" si="4"/>
        <v>#DIV/0!</v>
      </c>
      <c r="H119" s="43" t="e">
        <f t="shared" si="5"/>
        <v>#DIV/0!</v>
      </c>
      <c r="I119" s="11"/>
    </row>
    <row r="120" spans="1:9" ht="26.25" customHeight="1">
      <c r="A120" s="75" t="s">
        <v>89</v>
      </c>
      <c r="B120" s="71" t="s">
        <v>90</v>
      </c>
      <c r="C120" s="75" t="s">
        <v>89</v>
      </c>
      <c r="D120" s="20">
        <v>581.1</v>
      </c>
      <c r="E120" s="20">
        <v>299.5</v>
      </c>
      <c r="F120" s="20">
        <v>239.9</v>
      </c>
      <c r="G120" s="43">
        <f t="shared" si="4"/>
        <v>0.41283772156255377</v>
      </c>
      <c r="H120" s="43">
        <f t="shared" si="5"/>
        <v>0.8010016694490818</v>
      </c>
      <c r="I120" s="11"/>
    </row>
    <row r="121" spans="1:9" ht="26.25" customHeight="1" hidden="1">
      <c r="A121" s="75"/>
      <c r="B121" s="26" t="s">
        <v>27</v>
      </c>
      <c r="C121" s="75"/>
      <c r="D121" s="20">
        <v>0</v>
      </c>
      <c r="E121" s="20">
        <v>0</v>
      </c>
      <c r="F121" s="20">
        <v>0</v>
      </c>
      <c r="G121" s="43" t="e">
        <f t="shared" si="4"/>
        <v>#DIV/0!</v>
      </c>
      <c r="H121" s="43" t="e">
        <f t="shared" si="5"/>
        <v>#DIV/0!</v>
      </c>
      <c r="I121" s="11"/>
    </row>
    <row r="122" spans="1:9" ht="27" customHeight="1">
      <c r="A122" s="23" t="s">
        <v>91</v>
      </c>
      <c r="B122" s="21" t="s">
        <v>92</v>
      </c>
      <c r="C122" s="23"/>
      <c r="D122" s="38">
        <f>D123</f>
        <v>250</v>
      </c>
      <c r="E122" s="38">
        <f>E123</f>
        <v>120</v>
      </c>
      <c r="F122" s="38">
        <f>F123</f>
        <v>85.9</v>
      </c>
      <c r="G122" s="43">
        <f t="shared" si="4"/>
        <v>0.3436</v>
      </c>
      <c r="H122" s="43">
        <f t="shared" si="5"/>
        <v>0.7158333333333334</v>
      </c>
      <c r="I122" s="11"/>
    </row>
    <row r="123" spans="1:9" ht="17.25" customHeight="1">
      <c r="A123" s="75" t="s">
        <v>93</v>
      </c>
      <c r="B123" s="71" t="s">
        <v>94</v>
      </c>
      <c r="C123" s="75" t="s">
        <v>93</v>
      </c>
      <c r="D123" s="20">
        <v>250</v>
      </c>
      <c r="E123" s="20">
        <v>120</v>
      </c>
      <c r="F123" s="20">
        <v>85.9</v>
      </c>
      <c r="G123" s="43">
        <f t="shared" si="4"/>
        <v>0.3436</v>
      </c>
      <c r="H123" s="43">
        <f t="shared" si="5"/>
        <v>0.7158333333333334</v>
      </c>
      <c r="I123" s="11"/>
    </row>
    <row r="124" spans="1:9" ht="39.75" customHeight="1">
      <c r="A124" s="23" t="s">
        <v>95</v>
      </c>
      <c r="B124" s="21" t="s">
        <v>96</v>
      </c>
      <c r="C124" s="23"/>
      <c r="D124" s="38">
        <f>D125</f>
        <v>800</v>
      </c>
      <c r="E124" s="38">
        <f>E125</f>
        <v>558.8</v>
      </c>
      <c r="F124" s="38">
        <f>F125</f>
        <v>558.8</v>
      </c>
      <c r="G124" s="43">
        <f t="shared" si="4"/>
        <v>0.6984999999999999</v>
      </c>
      <c r="H124" s="43">
        <f t="shared" si="5"/>
        <v>1</v>
      </c>
      <c r="I124" s="11"/>
    </row>
    <row r="125" spans="1:9" ht="17.25" customHeight="1">
      <c r="A125" s="75" t="s">
        <v>97</v>
      </c>
      <c r="B125" s="71" t="s">
        <v>132</v>
      </c>
      <c r="C125" s="75" t="s">
        <v>97</v>
      </c>
      <c r="D125" s="20">
        <v>800</v>
      </c>
      <c r="E125" s="20">
        <v>558.8</v>
      </c>
      <c r="F125" s="20">
        <v>558.8</v>
      </c>
      <c r="G125" s="43">
        <f t="shared" si="4"/>
        <v>0.6984999999999999</v>
      </c>
      <c r="H125" s="43">
        <f t="shared" si="5"/>
        <v>1</v>
      </c>
      <c r="I125" s="11"/>
    </row>
    <row r="126" spans="1:9" ht="26.25" customHeight="1">
      <c r="A126" s="23" t="s">
        <v>98</v>
      </c>
      <c r="B126" s="21" t="s">
        <v>101</v>
      </c>
      <c r="C126" s="23"/>
      <c r="D126" s="38">
        <f>D127+D129+D128</f>
        <v>7956.700000000001</v>
      </c>
      <c r="E126" s="38">
        <f>E127+E129+E128</f>
        <v>3978.4</v>
      </c>
      <c r="F126" s="38">
        <f>F127+F129+F128</f>
        <v>1078</v>
      </c>
      <c r="G126" s="43">
        <f t="shared" si="4"/>
        <v>0.13548330337954176</v>
      </c>
      <c r="H126" s="43">
        <f t="shared" si="5"/>
        <v>0.2709632012869495</v>
      </c>
      <c r="I126" s="11"/>
    </row>
    <row r="127" spans="1:9" ht="27.75" customHeight="1">
      <c r="A127" s="75" t="s">
        <v>99</v>
      </c>
      <c r="B127" s="71" t="s">
        <v>133</v>
      </c>
      <c r="C127" s="75" t="s">
        <v>155</v>
      </c>
      <c r="D127" s="20">
        <v>2155.8</v>
      </c>
      <c r="E127" s="20">
        <v>1078</v>
      </c>
      <c r="F127" s="20">
        <v>1078</v>
      </c>
      <c r="G127" s="43">
        <f t="shared" si="4"/>
        <v>0.5000463864922534</v>
      </c>
      <c r="H127" s="43">
        <f t="shared" si="5"/>
        <v>1</v>
      </c>
      <c r="I127" s="11"/>
    </row>
    <row r="128" spans="1:9" ht="27.75" customHeight="1">
      <c r="A128" s="75" t="s">
        <v>99</v>
      </c>
      <c r="B128" s="71" t="s">
        <v>134</v>
      </c>
      <c r="C128" s="75" t="s">
        <v>158</v>
      </c>
      <c r="D128" s="20">
        <v>2693.9</v>
      </c>
      <c r="E128" s="20">
        <v>1346.9</v>
      </c>
      <c r="F128" s="20">
        <v>0</v>
      </c>
      <c r="G128" s="43">
        <f t="shared" si="4"/>
        <v>0</v>
      </c>
      <c r="H128" s="43">
        <f t="shared" si="5"/>
        <v>0</v>
      </c>
      <c r="I128" s="11"/>
    </row>
    <row r="129" spans="1:9" ht="30.75" customHeight="1">
      <c r="A129" s="75" t="s">
        <v>100</v>
      </c>
      <c r="B129" s="71" t="s">
        <v>157</v>
      </c>
      <c r="C129" s="75" t="s">
        <v>159</v>
      </c>
      <c r="D129" s="20">
        <v>3107</v>
      </c>
      <c r="E129" s="20">
        <v>1553.5</v>
      </c>
      <c r="F129" s="20">
        <v>0</v>
      </c>
      <c r="G129" s="43">
        <f t="shared" si="4"/>
        <v>0</v>
      </c>
      <c r="H129" s="43">
        <f t="shared" si="5"/>
        <v>0</v>
      </c>
      <c r="I129" s="11"/>
    </row>
    <row r="130" spans="1:9" ht="26.25" customHeight="1">
      <c r="A130" s="29"/>
      <c r="B130" s="59" t="s">
        <v>52</v>
      </c>
      <c r="C130" s="60"/>
      <c r="D130" s="67">
        <f>D42+D59+D61+D66+D82+D96+D104+D108+D118+D122+D124+D126</f>
        <v>627959.9</v>
      </c>
      <c r="E130" s="67">
        <f>E42+E59+E61+E66+E82+E96+E104+E108+E118+E122+E124+E126</f>
        <v>387903.5</v>
      </c>
      <c r="F130" s="67">
        <f>F42+F59+F61+F66+F82+F96+F104+F108+F118+F122+F124+F126</f>
        <v>306685.6000000001</v>
      </c>
      <c r="G130" s="43">
        <f t="shared" si="4"/>
        <v>0.48838405127461176</v>
      </c>
      <c r="H130" s="43">
        <f t="shared" si="5"/>
        <v>0.7906234411393558</v>
      </c>
      <c r="I130" s="11"/>
    </row>
    <row r="131" spans="1:9" ht="19.5" customHeight="1">
      <c r="A131" s="69"/>
      <c r="B131" s="71" t="s">
        <v>66</v>
      </c>
      <c r="C131" s="75"/>
      <c r="D131" s="42">
        <f>D126+D60</f>
        <v>7956.700000000001</v>
      </c>
      <c r="E131" s="42">
        <f>E126+E60</f>
        <v>3978.4</v>
      </c>
      <c r="F131" s="42">
        <f>F126+F60</f>
        <v>1078</v>
      </c>
      <c r="G131" s="43">
        <f t="shared" si="4"/>
        <v>0.13548330337954176</v>
      </c>
      <c r="H131" s="43">
        <f t="shared" si="5"/>
        <v>0.2709632012869495</v>
      </c>
      <c r="I131" s="11"/>
    </row>
    <row r="132" spans="2:7" ht="15">
      <c r="B132" s="36" t="s">
        <v>76</v>
      </c>
      <c r="C132" s="41"/>
      <c r="D132" s="35"/>
      <c r="E132" s="35"/>
      <c r="F132" s="35">
        <v>2864.4</v>
      </c>
      <c r="G132" s="61"/>
    </row>
    <row r="133" spans="2:7" ht="15" hidden="1">
      <c r="B133" s="36"/>
      <c r="C133" s="41"/>
      <c r="D133" s="35"/>
      <c r="E133" s="35"/>
      <c r="F133" s="35"/>
      <c r="G133" s="61"/>
    </row>
    <row r="134" spans="2:7" ht="15" hidden="1">
      <c r="B134" s="36" t="s">
        <v>67</v>
      </c>
      <c r="C134" s="41"/>
      <c r="D134" s="35"/>
      <c r="E134" s="35"/>
      <c r="F134" s="35"/>
      <c r="G134" s="61"/>
    </row>
    <row r="135" spans="2:9" ht="15" hidden="1">
      <c r="B135" s="36" t="s">
        <v>68</v>
      </c>
      <c r="C135" s="41"/>
      <c r="D135" s="35"/>
      <c r="E135" s="35"/>
      <c r="F135" s="35"/>
      <c r="G135" s="61"/>
      <c r="H135" s="63"/>
      <c r="I135" s="3"/>
    </row>
    <row r="136" spans="2:7" ht="15" hidden="1">
      <c r="B136" s="36"/>
      <c r="C136" s="41"/>
      <c r="D136" s="35"/>
      <c r="E136" s="35"/>
      <c r="F136" s="35"/>
      <c r="G136" s="61"/>
    </row>
    <row r="137" spans="2:7" ht="15" hidden="1">
      <c r="B137" s="36" t="s">
        <v>69</v>
      </c>
      <c r="C137" s="41"/>
      <c r="D137" s="35"/>
      <c r="E137" s="35"/>
      <c r="F137" s="35"/>
      <c r="G137" s="61"/>
    </row>
    <row r="138" spans="2:9" ht="15" hidden="1">
      <c r="B138" s="36" t="s">
        <v>70</v>
      </c>
      <c r="C138" s="41"/>
      <c r="D138" s="35"/>
      <c r="E138" s="35"/>
      <c r="F138" s="35">
        <v>0</v>
      </c>
      <c r="G138" s="61"/>
      <c r="H138" s="63"/>
      <c r="I138" s="3"/>
    </row>
    <row r="139" spans="2:7" ht="15" hidden="1">
      <c r="B139" s="36"/>
      <c r="C139" s="41"/>
      <c r="D139" s="35"/>
      <c r="E139" s="35"/>
      <c r="F139" s="35"/>
      <c r="G139" s="61"/>
    </row>
    <row r="140" spans="2:7" ht="15" hidden="1">
      <c r="B140" s="36" t="s">
        <v>71</v>
      </c>
      <c r="C140" s="41"/>
      <c r="D140" s="35"/>
      <c r="E140" s="35"/>
      <c r="F140" s="35"/>
      <c r="G140" s="61"/>
    </row>
    <row r="141" spans="2:9" ht="15" hidden="1">
      <c r="B141" s="36" t="s">
        <v>72</v>
      </c>
      <c r="C141" s="41"/>
      <c r="D141" s="35"/>
      <c r="E141" s="35"/>
      <c r="F141" s="35"/>
      <c r="G141" s="61"/>
      <c r="H141" s="64"/>
      <c r="I141" s="2"/>
    </row>
    <row r="142" spans="2:7" ht="15" hidden="1">
      <c r="B142" s="36"/>
      <c r="C142" s="41"/>
      <c r="D142" s="35"/>
      <c r="E142" s="35"/>
      <c r="F142" s="35"/>
      <c r="G142" s="61"/>
    </row>
    <row r="143" spans="2:7" ht="15">
      <c r="B143" s="36" t="s">
        <v>73</v>
      </c>
      <c r="C143" s="41"/>
      <c r="D143" s="35"/>
      <c r="E143" s="35"/>
      <c r="F143" s="35"/>
      <c r="G143" s="61"/>
    </row>
    <row r="144" spans="2:9" ht="15">
      <c r="B144" s="36" t="s">
        <v>74</v>
      </c>
      <c r="C144" s="41"/>
      <c r="D144" s="35"/>
      <c r="E144" s="35"/>
      <c r="F144" s="35">
        <v>5000</v>
      </c>
      <c r="G144" s="61"/>
      <c r="H144" s="65"/>
      <c r="I144" s="2"/>
    </row>
    <row r="145" spans="2:7" ht="15" hidden="1">
      <c r="B145" s="36"/>
      <c r="C145" s="41"/>
      <c r="D145" s="35"/>
      <c r="E145" s="35"/>
      <c r="F145" s="35"/>
      <c r="G145" s="61"/>
    </row>
    <row r="146" spans="2:7" ht="15" hidden="1">
      <c r="B146" s="36"/>
      <c r="C146" s="41"/>
      <c r="D146" s="35"/>
      <c r="E146" s="35"/>
      <c r="F146" s="35"/>
      <c r="G146" s="61"/>
    </row>
    <row r="147" spans="2:9" ht="15">
      <c r="B147" s="36" t="s">
        <v>75</v>
      </c>
      <c r="C147" s="41"/>
      <c r="D147" s="35"/>
      <c r="E147" s="35"/>
      <c r="F147" s="35">
        <f>F132+F37+F135+F138-F130-F141-F144</f>
        <v>1984.6999999999534</v>
      </c>
      <c r="G147" s="61"/>
      <c r="H147" s="66"/>
      <c r="I147" s="5"/>
    </row>
    <row r="149" spans="2:7" ht="12.75">
      <c r="B149" s="95" t="s">
        <v>232</v>
      </c>
      <c r="C149" s="96"/>
      <c r="D149" s="95"/>
      <c r="E149" s="95"/>
      <c r="F149" s="95"/>
      <c r="G149" s="97"/>
    </row>
  </sheetData>
  <sheetProtection/>
  <mergeCells count="22">
    <mergeCell ref="L44:N45"/>
    <mergeCell ref="F40:F41"/>
    <mergeCell ref="J44:K44"/>
    <mergeCell ref="H3:H4"/>
    <mergeCell ref="J45:K45"/>
    <mergeCell ref="A39:H39"/>
    <mergeCell ref="B3:B4"/>
    <mergeCell ref="A3:A4"/>
    <mergeCell ref="C1:G1"/>
    <mergeCell ref="G3:G4"/>
    <mergeCell ref="A2:H2"/>
    <mergeCell ref="A40:A41"/>
    <mergeCell ref="H40:H41"/>
    <mergeCell ref="B40:B41"/>
    <mergeCell ref="D40:D41"/>
    <mergeCell ref="D3:D4"/>
    <mergeCell ref="E40:E41"/>
    <mergeCell ref="G40:G41"/>
    <mergeCell ref="F3:F4"/>
    <mergeCell ref="C3:C4"/>
    <mergeCell ref="E3:E4"/>
    <mergeCell ref="C40:C41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2015-07-22T11:40:58Z</cp:lastPrinted>
  <dcterms:created xsi:type="dcterms:W3CDTF">1996-10-08T23:32:33Z</dcterms:created>
  <dcterms:modified xsi:type="dcterms:W3CDTF">2015-07-22T11:41:03Z</dcterms:modified>
  <cp:category/>
  <cp:version/>
  <cp:contentType/>
  <cp:contentStatus/>
</cp:coreProperties>
</file>