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/>
  <calcPr fullCalcOnLoad="1"/>
</workbook>
</file>

<file path=xl/sharedStrings.xml><?xml version="1.0" encoding="utf-8"?>
<sst xmlns="http://schemas.openxmlformats.org/spreadsheetml/2006/main" count="239" uniqueCount="224">
  <si>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</si>
  <si>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</si>
  <si>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</si>
  <si>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</si>
  <si>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</si>
  <si>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</si>
  <si>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</si>
  <si>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</si>
  <si>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</si>
  <si>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Субсидии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</si>
  <si>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</si>
  <si>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</si>
  <si>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</si>
  <si>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</si>
  <si>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</si>
  <si>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</si>
  <si>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</si>
  <si>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</si>
  <si>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</si>
  <si>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СОЦИАЛЬНАЯ ПОЛИТИКА</t>
  </si>
  <si>
    <t>1001</t>
  </si>
  <si>
    <t>1003</t>
  </si>
  <si>
    <t>1100</t>
  </si>
  <si>
    <t>1101</t>
  </si>
  <si>
    <t>ИТОГО РАСХОДОВ</t>
  </si>
  <si>
    <t>0100</t>
  </si>
  <si>
    <t>0103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</si>
  <si>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</si>
  <si>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</si>
  <si>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</si>
  <si>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</si>
  <si>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</si>
  <si>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</si>
  <si>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</si>
  <si>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</si>
  <si>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</si>
  <si>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</si>
  <si>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</si>
  <si>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</si>
  <si>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</si>
  <si>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</si>
  <si>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</si>
  <si>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</si>
  <si>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</si>
  <si>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</si>
  <si>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</si>
  <si>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</si>
  <si>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</si>
  <si>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</si>
  <si>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</si>
  <si>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</si>
  <si>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</si>
  <si>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</si>
  <si>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</si>
  <si>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</si>
  <si>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</si>
  <si>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</si>
  <si>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</si>
  <si>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</si>
  <si>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</si>
  <si>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</si>
  <si>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0314</t>
  </si>
  <si>
    <t>раздел</t>
  </si>
  <si>
    <t>Классификация</t>
  </si>
  <si>
    <t>5220610</t>
  </si>
  <si>
    <t>5220611</t>
  </si>
  <si>
    <t>Капитальный ремонт муниципального жилищного фонда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</si>
  <si>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</si>
  <si>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</si>
  <si>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5210600</t>
  </si>
  <si>
    <t>0107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</si>
  <si>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</si>
  <si>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</si>
  <si>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</si>
  <si>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</si>
  <si>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</si>
  <si>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Коммунальное хозяйство, в том числе:</t>
  </si>
  <si>
    <t>Акцизы на нефтепродукты</t>
  </si>
  <si>
    <t>9140008200</t>
  </si>
  <si>
    <t>9930008100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</si>
  <si>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</si>
  <si>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</si>
  <si>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</si>
  <si>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</si>
  <si>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</si>
  <si>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</si>
  <si>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9400006700</t>
  </si>
  <si>
    <t>0408</t>
  </si>
  <si>
    <t>7240100000</t>
  </si>
  <si>
    <t>0703</t>
  </si>
  <si>
    <t>Дополнительное образование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</si>
  <si>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</si>
  <si>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</si>
  <si>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</si>
  <si>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</si>
  <si>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</si>
  <si>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</si>
  <si>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</si>
  <si>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</si>
  <si>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</si>
  <si>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</si>
  <si>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</si>
  <si>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</si>
  <si>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</si>
  <si>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</si>
  <si>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</si>
  <si>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7900000000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</si>
  <si>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</si>
  <si>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</si>
  <si>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</si>
  <si>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</si>
  <si>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</si>
  <si>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</si>
  <si>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</si>
  <si>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</si>
  <si>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</si>
  <si>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</si>
  <si>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9910008530</t>
  </si>
  <si>
    <t>Расходы на исполнение административных правонарушений</t>
  </si>
  <si>
    <t>840000000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</si>
  <si>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</si>
  <si>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</si>
  <si>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</si>
  <si>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Налог на доходы физических лиц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</si>
  <si>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</si>
  <si>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</si>
  <si>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</si>
  <si>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</si>
  <si>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</si>
  <si>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</si>
  <si>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Меры социальной поддержки почетных граждан</t>
  </si>
  <si>
    <t>9510005360</t>
  </si>
  <si>
    <t>Выполнение других обязательств муниципального образования в области жилищного хозяйства</t>
  </si>
  <si>
    <t>056</t>
  </si>
  <si>
    <t>75101G0Д60</t>
  </si>
  <si>
    <t>75303G0Д10</t>
  </si>
  <si>
    <t>75306G0Д30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</si>
  <si>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</si>
  <si>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</si>
  <si>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</si>
  <si>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75308G0Д80</t>
  </si>
  <si>
    <t>Диагностика моста через р. Ольшанка</t>
  </si>
  <si>
    <t>75309G0Д20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</si>
  <si>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</si>
  <si>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</si>
  <si>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</si>
  <si>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</si>
  <si>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</si>
  <si>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</si>
  <si>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</si>
  <si>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</si>
  <si>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</si>
  <si>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</si>
  <si>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</si>
  <si>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</si>
  <si>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</si>
  <si>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</si>
  <si>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</si>
  <si>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</si>
  <si>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</si>
  <si>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</si>
  <si>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</si>
  <si>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</si>
  <si>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</si>
  <si>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</si>
  <si>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</si>
  <si>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</si>
  <si>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</si>
  <si>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</si>
  <si>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</si>
  <si>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</si>
  <si>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</si>
  <si>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</si>
  <si>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</si>
  <si>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</si>
  <si>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75310GД030</t>
  </si>
  <si>
    <t>Строительно - техническая экспертиза</t>
  </si>
  <si>
    <t>830000000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</si>
  <si>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</si>
  <si>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</si>
  <si>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</si>
  <si>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</si>
  <si>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</si>
  <si>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</si>
  <si>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</si>
  <si>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</si>
  <si>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</si>
  <si>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</si>
  <si>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</si>
  <si>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</si>
  <si>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Субсидии бюджетам городских поселений на реализацию программ формирования современной городской среды</t>
  </si>
  <si>
    <t xml:space="preserve">Сведения
об исполнении бюджета муниципального образования город Ртищево 
за 1 квартал 2019 года
</t>
  </si>
  <si>
    <t>Уточненные годовые плановые назначения, тыс. рублей</t>
  </si>
  <si>
    <t>Уточненные квартальные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</si>
  <si>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</si>
  <si>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</si>
  <si>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</si>
  <si>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НАЛОГОВЫЕ И НЕНАЛОГОВЫЕ ДОХОДЫ</t>
  </si>
  <si>
    <t>Единый сельскохозяйственный  налог</t>
  </si>
  <si>
    <t>ИТОГО ДОХОДОВ</t>
  </si>
  <si>
    <t>Другие общегосударственные вопросы в том числе:</t>
  </si>
  <si>
    <t xml:space="preserve">Расходы на обеспечение деятельности муниципальных казенных учреждений  </t>
  </si>
  <si>
    <t>Оплата за газ для поддержания "Вечного огня"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</si>
  <si>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из них: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</si>
  <si>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годы", из них:</t>
  </si>
  <si>
    <t>Подпрограмма "Ремонт автомобильных дорог и искусственных сооружений на них в границах городских и сельских поселений", из них:</t>
  </si>
  <si>
    <t>Муниципальная программа  "Благоустройство населённых пунктов  муниципального образования на 2018 год", из них:</t>
  </si>
  <si>
    <t>Муниципальная программа "Формирование комфортной городской среды муниципального образования город Ртищево на 2018 - 2022 годы", из них:</t>
  </si>
  <si>
    <t>Основное мероприятие "Модернизация объектов водоснабжения и водоотведения", из них:</t>
  </si>
  <si>
    <t>Муниципальная программа  "Благоустройство населённых пунктов  муниципального образования на 2019 год", из них:</t>
  </si>
  <si>
    <t>Транспорт, из них:</t>
  </si>
  <si>
    <t>Дорожное хозяйство (дорожные фонды), в том числе:</t>
  </si>
  <si>
    <t xml:space="preserve">Летнее содержание </t>
  </si>
  <si>
    <t xml:space="preserve">Изготовление сметной документации, технический контроль </t>
  </si>
  <si>
    <t xml:space="preserve">Ремонт асфальтобетонного покрытия улиц и внутриквартальных проездов к дворовым территориям г. Ртищево </t>
  </si>
  <si>
    <t>Обустройство улично-дорожной сети дорожными знаками</t>
  </si>
  <si>
    <t>Реализация программ формирования современной городской среды, за счет средств федерального, областного и местного бюджетов</t>
  </si>
  <si>
    <t>Жилищное хозяйство, в том числе:</t>
  </si>
  <si>
    <t>Подпрограмма "Благоустройство дворовых территорий многоквартирных домов г. Ртищево" за счет средств федерального, областного и местного бюджетов</t>
  </si>
  <si>
    <t>Подпрограмма  "Благоустройство общественных территорий г. Ртищево"за счет средств федерального, областного и местного бюджетов</t>
  </si>
  <si>
    <t xml:space="preserve">Предоставление субсидий бюджетным учреждениям  </t>
  </si>
  <si>
    <t xml:space="preserve">Проведение работ по демонтажу внутрискважного оборудования в скважине № 14 Водозабора г. Ртищево Саратовской области </t>
  </si>
  <si>
    <t>Верно: начальник отдела делопроизводства                                                  Ю.А. Малюгина</t>
  </si>
  <si>
    <t xml:space="preserve">             Приложение № 1
к распоряжению администрации Ртищевского  муниципального района 
 от 30 апреля № 328-р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</si>
</sst>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  <numFmt numFmtId="201" formatCode="000\.000\.000"/>
    <numFmt numFmtId="202" formatCode="0\.0\.0"/>
    <numFmt numFmtId="203" formatCode="000"/>
    <numFmt numFmtId="204" formatCode="0000000000"/>
    <numFmt numFmtId="205" formatCode="0000"/>
    <numFmt numFmtId="206" formatCode="000\.00\.000\.0"/>
    <numFmt numFmtId="207" formatCode="#,##0.0_ ;[Red]\-#,##0.0\ "/>
    <numFmt numFmtId="208" formatCode="#,##0.00_ ;[Red]\-#,##0.00\ 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204" fontId="3" fillId="0" borderId="10" xfId="88" applyNumberFormat="1" applyFont="1" applyFill="1" applyBorder="1" applyAlignment="1" applyProtection="1">
      <alignment horizontal="center"/>
      <protection hidden="1"/>
    </xf>
    <xf numFmtId="204" fontId="3" fillId="0" borderId="10" xfId="89" applyNumberFormat="1" applyFont="1" applyFill="1" applyBorder="1" applyAlignment="1" applyProtection="1">
      <alignment horizontal="center"/>
      <protection hidden="1"/>
    </xf>
    <xf numFmtId="204" fontId="3" fillId="0" borderId="10" xfId="9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204" fontId="2" fillId="0" borderId="10" xfId="88" applyNumberFormat="1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185" fontId="2" fillId="0" borderId="10" xfId="0" applyNumberFormat="1" applyFon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9" fontId="2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horizontal="center" wrapText="1"/>
    </xf>
    <xf numFmtId="204" fontId="3" fillId="0" borderId="10" xfId="87" applyNumberFormat="1" applyFont="1" applyFill="1" applyBorder="1" applyAlignment="1" applyProtection="1">
      <alignment horizontal="center"/>
      <protection hidden="1"/>
    </xf>
    <xf numFmtId="49" fontId="3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18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4" xfId="91"/>
    <cellStyle name="Обычный 2 5" xfId="92"/>
    <cellStyle name="Обычный 2 6" xfId="93"/>
    <cellStyle name="Обычный 2 7" xfId="94"/>
    <cellStyle name="Обычный 2 8" xfId="95"/>
    <cellStyle name="Обычный 2 9" xfId="96"/>
    <cellStyle name="Обычный 20" xfId="97"/>
    <cellStyle name="Обычный 21" xfId="98"/>
    <cellStyle name="Обычный 22" xfId="99"/>
    <cellStyle name="Обычный 23" xfId="100"/>
    <cellStyle name="Обычный 24" xfId="101"/>
    <cellStyle name="Обычный 25" xfId="102"/>
    <cellStyle name="Обычный 26" xfId="103"/>
    <cellStyle name="Обычный 27" xfId="104"/>
    <cellStyle name="Обычный 28" xfId="105"/>
    <cellStyle name="Обычный 29" xfId="106"/>
    <cellStyle name="Обычный 3" xfId="107"/>
    <cellStyle name="Обычный 30" xfId="108"/>
    <cellStyle name="Обычный 31" xfId="109"/>
    <cellStyle name="Обычный 32" xfId="110"/>
    <cellStyle name="Обычный 33" xfId="111"/>
    <cellStyle name="Обычный 34" xfId="112"/>
    <cellStyle name="Обычный 35" xfId="113"/>
    <cellStyle name="Обычный 4" xfId="114"/>
    <cellStyle name="Обычный 5" xfId="115"/>
    <cellStyle name="Обычный 6" xfId="116"/>
    <cellStyle name="Обычный 7" xfId="117"/>
    <cellStyle name="Обычный 8" xfId="118"/>
    <cellStyle name="Обычный 9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8"/>
  <sheetViews>
    <sheetView tabSelected="1" view="pageBreakPreview" zoomScaleNormal="85" zoomScaleSheetLayoutView="100" zoomScalePageLayoutView="0" workbookViewId="0" topLeftCell="B1">
      <selection activeCell="D1" sqref="D1:H1"/>
    </sheetView>
  </sheetViews>
  <sheetFormatPr defaultColWidth="9.140625" defaultRowHeight="12.75"/>
  <cols>
    <col min="1" max="1" width="6.7109375" style="4" hidden="1" customWidth="1"/>
    <col min="2" max="2" width="45.8515625" style="4" customWidth="1"/>
    <col min="3" max="3" width="15.421875" style="5" hidden="1" customWidth="1"/>
    <col min="4" max="4" width="19.140625" style="17" customWidth="1"/>
    <col min="5" max="6" width="17.421875" style="17" customWidth="1"/>
    <col min="7" max="7" width="17.140625" style="17" customWidth="1"/>
    <col min="8" max="8" width="17.00390625" style="17" customWidth="1"/>
    <col min="9" max="9" width="12.28125" style="6" customWidth="1"/>
    <col min="10" max="16384" width="9.140625" style="4" customWidth="1"/>
  </cols>
  <sheetData>
    <row r="1" spans="1:8" ht="72.75" customHeight="1">
      <c r="A1" s="15"/>
      <c r="B1" s="15"/>
      <c r="C1" s="18"/>
      <c r="D1" s="52" t="s">
        <v>223</v>
      </c>
      <c r="E1" s="52"/>
      <c r="F1" s="52"/>
      <c r="G1" s="52"/>
      <c r="H1" s="52"/>
    </row>
    <row r="2" spans="1:8" ht="48" customHeight="1">
      <c r="A2" s="61" t="s">
        <v>191</v>
      </c>
      <c r="B2" s="61"/>
      <c r="C2" s="61"/>
      <c r="D2" s="61"/>
      <c r="E2" s="61"/>
      <c r="F2" s="61"/>
      <c r="G2" s="61"/>
      <c r="H2" s="61"/>
    </row>
    <row r="3" spans="1:8" ht="12.75" customHeight="1">
      <c r="A3" s="19"/>
      <c r="B3" s="49" t="s">
        <v>2</v>
      </c>
      <c r="C3" s="53"/>
      <c r="D3" s="51" t="s">
        <v>192</v>
      </c>
      <c r="E3" s="47" t="s">
        <v>193</v>
      </c>
      <c r="F3" s="51" t="s">
        <v>194</v>
      </c>
      <c r="G3" s="51" t="s">
        <v>195</v>
      </c>
      <c r="H3" s="47" t="s">
        <v>196</v>
      </c>
    </row>
    <row r="4" spans="1:8" ht="84.75" customHeight="1">
      <c r="A4" s="19"/>
      <c r="B4" s="50"/>
      <c r="C4" s="54"/>
      <c r="D4" s="51"/>
      <c r="E4" s="48"/>
      <c r="F4" s="51"/>
      <c r="G4" s="51"/>
      <c r="H4" s="48"/>
    </row>
    <row r="5" spans="1:8" ht="18" customHeight="1">
      <c r="A5" s="19"/>
      <c r="B5" s="1">
        <v>1</v>
      </c>
      <c r="C5" s="3"/>
      <c r="D5" s="1">
        <v>2</v>
      </c>
      <c r="E5" s="2">
        <v>3</v>
      </c>
      <c r="F5" s="1">
        <v>4</v>
      </c>
      <c r="G5" s="1">
        <v>5</v>
      </c>
      <c r="H5" s="2">
        <v>6</v>
      </c>
    </row>
    <row r="6" spans="1:8" ht="33">
      <c r="A6" s="7"/>
      <c r="B6" s="21" t="s">
        <v>197</v>
      </c>
      <c r="C6" s="22"/>
      <c r="D6" s="23">
        <f>D7+D8+D9+D10+D11+D12+D13+D14+D15+D18+D19+D20+D21+D22+D23+D16+D17</f>
        <v>73964.1</v>
      </c>
      <c r="E6" s="23">
        <f>E7+E8+E9+E10+E11+E12+E13+E14+E15+E18+E19+E20+E21+E22+E23+E16</f>
        <v>13185</v>
      </c>
      <c r="F6" s="23">
        <f>F7+F8+F9+F10+F11+F12+F13+F14+F15+F18+F19+F20+F21+F22+F23+F16+F17</f>
        <v>16878.7</v>
      </c>
      <c r="G6" s="24">
        <f aca="true" t="shared" si="0" ref="G6:G29">F6/D6</f>
        <v>0.22820124898430455</v>
      </c>
      <c r="H6" s="24">
        <f>F6/E6</f>
        <v>1.2801441031475163</v>
      </c>
    </row>
    <row r="7" spans="1:8" ht="16.5">
      <c r="A7" s="7"/>
      <c r="B7" s="25" t="s">
        <v>123</v>
      </c>
      <c r="C7" s="22"/>
      <c r="D7" s="23">
        <v>42923</v>
      </c>
      <c r="E7" s="23">
        <v>8600</v>
      </c>
      <c r="F7" s="23">
        <v>9880.3</v>
      </c>
      <c r="G7" s="24">
        <f t="shared" si="0"/>
        <v>0.23018661323765813</v>
      </c>
      <c r="H7" s="24">
        <f aca="true" t="shared" si="1" ref="H7:H28">F7/E7</f>
        <v>1.1488720930232557</v>
      </c>
    </row>
    <row r="8" spans="1:8" ht="16.5">
      <c r="A8" s="7"/>
      <c r="B8" s="25" t="s">
        <v>77</v>
      </c>
      <c r="C8" s="22"/>
      <c r="D8" s="23">
        <v>4809.1</v>
      </c>
      <c r="E8" s="23">
        <v>1200</v>
      </c>
      <c r="F8" s="23">
        <v>1541.1</v>
      </c>
      <c r="G8" s="24">
        <f t="shared" si="0"/>
        <v>0.32045497078455426</v>
      </c>
      <c r="H8" s="24">
        <f t="shared" si="1"/>
        <v>1.28425</v>
      </c>
    </row>
    <row r="9" spans="1:8" ht="16.5">
      <c r="A9" s="7"/>
      <c r="B9" s="25" t="s">
        <v>198</v>
      </c>
      <c r="C9" s="22"/>
      <c r="D9" s="23">
        <v>1142</v>
      </c>
      <c r="E9" s="23">
        <v>480</v>
      </c>
      <c r="F9" s="23">
        <v>1508.5</v>
      </c>
      <c r="G9" s="24">
        <f t="shared" si="0"/>
        <v>1.3209281961471104</v>
      </c>
      <c r="H9" s="24">
        <f t="shared" si="1"/>
        <v>3.142708333333333</v>
      </c>
    </row>
    <row r="10" spans="1:8" ht="16.5">
      <c r="A10" s="7"/>
      <c r="B10" s="25" t="s">
        <v>127</v>
      </c>
      <c r="C10" s="22"/>
      <c r="D10" s="23">
        <v>8682</v>
      </c>
      <c r="E10" s="23">
        <v>380</v>
      </c>
      <c r="F10" s="23">
        <v>989.2</v>
      </c>
      <c r="G10" s="24">
        <f t="shared" si="0"/>
        <v>0.11393688090301775</v>
      </c>
      <c r="H10" s="24">
        <f t="shared" si="1"/>
        <v>2.6031578947368423</v>
      </c>
    </row>
    <row r="11" spans="1:8" ht="16.5">
      <c r="A11" s="7"/>
      <c r="B11" s="25" t="s">
        <v>3</v>
      </c>
      <c r="C11" s="22"/>
      <c r="D11" s="23">
        <v>12208</v>
      </c>
      <c r="E11" s="23">
        <v>1450</v>
      </c>
      <c r="F11" s="23">
        <v>2082.2</v>
      </c>
      <c r="G11" s="24">
        <f t="shared" si="0"/>
        <v>0.17056028833551767</v>
      </c>
      <c r="H11" s="24">
        <f t="shared" si="1"/>
        <v>1.436</v>
      </c>
    </row>
    <row r="12" spans="1:8" ht="16.5" hidden="1">
      <c r="A12" s="7"/>
      <c r="B12" s="25" t="s">
        <v>50</v>
      </c>
      <c r="C12" s="22"/>
      <c r="D12" s="23">
        <v>0</v>
      </c>
      <c r="E12" s="23">
        <v>0</v>
      </c>
      <c r="F12" s="23">
        <v>0</v>
      </c>
      <c r="G12" s="24" t="e">
        <f t="shared" si="0"/>
        <v>#DIV/0!</v>
      </c>
      <c r="H12" s="24" t="e">
        <f t="shared" si="1"/>
        <v>#DIV/0!</v>
      </c>
    </row>
    <row r="13" spans="1:8" ht="16.5" hidden="1">
      <c r="A13" s="7"/>
      <c r="B13" s="25" t="s">
        <v>47</v>
      </c>
      <c r="C13" s="22"/>
      <c r="D13" s="23">
        <v>0</v>
      </c>
      <c r="E13" s="23">
        <v>0</v>
      </c>
      <c r="F13" s="23">
        <v>0</v>
      </c>
      <c r="G13" s="24" t="e">
        <f t="shared" si="0"/>
        <v>#DIV/0!</v>
      </c>
      <c r="H13" s="24" t="e">
        <f t="shared" si="1"/>
        <v>#DIV/0!</v>
      </c>
    </row>
    <row r="14" spans="1:8" ht="33">
      <c r="A14" s="7"/>
      <c r="B14" s="25" t="s">
        <v>124</v>
      </c>
      <c r="C14" s="22"/>
      <c r="D14" s="23">
        <v>1900</v>
      </c>
      <c r="E14" s="23">
        <v>500</v>
      </c>
      <c r="F14" s="23">
        <v>232.7</v>
      </c>
      <c r="G14" s="24">
        <f t="shared" si="0"/>
        <v>0.1224736842105263</v>
      </c>
      <c r="H14" s="24">
        <f t="shared" si="1"/>
        <v>0.4654</v>
      </c>
    </row>
    <row r="15" spans="1:8" ht="33">
      <c r="A15" s="7"/>
      <c r="B15" s="25" t="s">
        <v>126</v>
      </c>
      <c r="C15" s="22"/>
      <c r="D15" s="23">
        <v>1600</v>
      </c>
      <c r="E15" s="23">
        <v>400</v>
      </c>
      <c r="F15" s="23">
        <v>462</v>
      </c>
      <c r="G15" s="24">
        <f t="shared" si="0"/>
        <v>0.28875</v>
      </c>
      <c r="H15" s="24">
        <f t="shared" si="1"/>
        <v>1.155</v>
      </c>
    </row>
    <row r="16" spans="1:8" ht="16.5" hidden="1">
      <c r="A16" s="7"/>
      <c r="B16" s="25" t="s">
        <v>4</v>
      </c>
      <c r="C16" s="22"/>
      <c r="D16" s="23"/>
      <c r="E16" s="23"/>
      <c r="F16" s="23"/>
      <c r="G16" s="24" t="e">
        <f t="shared" si="0"/>
        <v>#DIV/0!</v>
      </c>
      <c r="H16" s="24" t="e">
        <f t="shared" si="1"/>
        <v>#DIV/0!</v>
      </c>
    </row>
    <row r="17" spans="1:8" ht="30.75" customHeight="1" hidden="1">
      <c r="A17" s="7"/>
      <c r="B17" s="25" t="s">
        <v>120</v>
      </c>
      <c r="C17" s="22"/>
      <c r="D17" s="23">
        <v>0</v>
      </c>
      <c r="E17" s="23">
        <v>0</v>
      </c>
      <c r="F17" s="23">
        <v>0</v>
      </c>
      <c r="G17" s="24" t="e">
        <f t="shared" si="0"/>
        <v>#DIV/0!</v>
      </c>
      <c r="H17" s="24" t="e">
        <f t="shared" si="1"/>
        <v>#DIV/0!</v>
      </c>
    </row>
    <row r="18" spans="1:8" ht="50.25">
      <c r="A18" s="7"/>
      <c r="B18" s="25" t="s">
        <v>125</v>
      </c>
      <c r="C18" s="22"/>
      <c r="D18" s="23">
        <v>300</v>
      </c>
      <c r="E18" s="23">
        <v>75</v>
      </c>
      <c r="F18" s="23">
        <v>56.5</v>
      </c>
      <c r="G18" s="24">
        <f t="shared" si="0"/>
        <v>0.18833333333333332</v>
      </c>
      <c r="H18" s="24">
        <f t="shared" si="1"/>
        <v>0.7533333333333333</v>
      </c>
    </row>
    <row r="19" spans="1:8" ht="16.5" hidden="1">
      <c r="A19" s="7"/>
      <c r="B19" s="25" t="s">
        <v>5</v>
      </c>
      <c r="C19" s="22"/>
      <c r="D19" s="23">
        <v>0</v>
      </c>
      <c r="E19" s="23">
        <v>0</v>
      </c>
      <c r="F19" s="23">
        <v>0</v>
      </c>
      <c r="G19" s="24" t="e">
        <f t="shared" si="0"/>
        <v>#DIV/0!</v>
      </c>
      <c r="H19" s="24" t="e">
        <f t="shared" si="1"/>
        <v>#DIV/0!</v>
      </c>
    </row>
    <row r="20" spans="1:8" ht="16.5" hidden="1">
      <c r="A20" s="7"/>
      <c r="B20" s="25" t="s">
        <v>53</v>
      </c>
      <c r="C20" s="22"/>
      <c r="D20" s="23">
        <v>0</v>
      </c>
      <c r="E20" s="23">
        <v>0</v>
      </c>
      <c r="F20" s="23">
        <v>0</v>
      </c>
      <c r="G20" s="24" t="e">
        <f t="shared" si="0"/>
        <v>#DIV/0!</v>
      </c>
      <c r="H20" s="24" t="e">
        <f t="shared" si="1"/>
        <v>#DIV/0!</v>
      </c>
    </row>
    <row r="21" spans="1:8" ht="20.25" customHeight="1">
      <c r="A21" s="7"/>
      <c r="B21" s="25" t="s">
        <v>128</v>
      </c>
      <c r="C21" s="22"/>
      <c r="D21" s="23">
        <v>400</v>
      </c>
      <c r="E21" s="23">
        <v>100</v>
      </c>
      <c r="F21" s="23">
        <v>123.3</v>
      </c>
      <c r="G21" s="24">
        <f t="shared" si="0"/>
        <v>0.30824999999999997</v>
      </c>
      <c r="H21" s="24">
        <f t="shared" si="1"/>
        <v>1.2329999999999999</v>
      </c>
    </row>
    <row r="22" spans="1:8" ht="31.5" customHeight="1">
      <c r="A22" s="7"/>
      <c r="B22" s="25" t="s">
        <v>129</v>
      </c>
      <c r="C22" s="22"/>
      <c r="D22" s="23">
        <v>0</v>
      </c>
      <c r="E22" s="23">
        <v>0</v>
      </c>
      <c r="F22" s="23">
        <v>2.9</v>
      </c>
      <c r="G22" s="24">
        <v>0</v>
      </c>
      <c r="H22" s="24">
        <v>0</v>
      </c>
    </row>
    <row r="23" spans="1:8" ht="16.5" hidden="1">
      <c r="A23" s="7"/>
      <c r="B23" s="25" t="s">
        <v>6</v>
      </c>
      <c r="C23" s="22"/>
      <c r="D23" s="23">
        <v>0</v>
      </c>
      <c r="E23" s="23">
        <v>0</v>
      </c>
      <c r="F23" s="23">
        <v>0</v>
      </c>
      <c r="G23" s="24" t="e">
        <f t="shared" si="0"/>
        <v>#DIV/0!</v>
      </c>
      <c r="H23" s="24" t="e">
        <f t="shared" si="1"/>
        <v>#DIV/0!</v>
      </c>
    </row>
    <row r="24" spans="1:8" ht="33.75" customHeight="1">
      <c r="A24" s="7"/>
      <c r="B24" s="25" t="s">
        <v>7</v>
      </c>
      <c r="C24" s="22"/>
      <c r="D24" s="23">
        <f>D25+D26+D27</f>
        <v>19615.1</v>
      </c>
      <c r="E24" s="23">
        <f>E25+E26+E27</f>
        <v>917.5</v>
      </c>
      <c r="F24" s="23">
        <f>F25+F26+F27</f>
        <v>868.2</v>
      </c>
      <c r="G24" s="24">
        <f t="shared" si="0"/>
        <v>0.044261818700898806</v>
      </c>
      <c r="H24" s="24">
        <f t="shared" si="1"/>
        <v>0.9462670299727521</v>
      </c>
    </row>
    <row r="25" spans="1:8" ht="16.5">
      <c r="A25" s="7"/>
      <c r="B25" s="25" t="s">
        <v>8</v>
      </c>
      <c r="C25" s="22"/>
      <c r="D25" s="23">
        <v>1851.8</v>
      </c>
      <c r="E25" s="23">
        <v>463</v>
      </c>
      <c r="F25" s="23">
        <v>439.8</v>
      </c>
      <c r="G25" s="24">
        <f t="shared" si="0"/>
        <v>0.23749864996219897</v>
      </c>
      <c r="H25" s="24">
        <f t="shared" si="1"/>
        <v>0.9498920086393089</v>
      </c>
    </row>
    <row r="26" spans="1:8" ht="21.75" customHeight="1">
      <c r="A26" s="7"/>
      <c r="B26" s="26" t="s">
        <v>9</v>
      </c>
      <c r="C26" s="27"/>
      <c r="D26" s="23">
        <f>1818.1+15945.2</f>
        <v>17763.3</v>
      </c>
      <c r="E26" s="23">
        <f>454.5+0</f>
        <v>454.5</v>
      </c>
      <c r="F26" s="23">
        <f>428.4+0</f>
        <v>428.4</v>
      </c>
      <c r="G26" s="24">
        <f t="shared" si="0"/>
        <v>0.024117140396210164</v>
      </c>
      <c r="H26" s="24">
        <f t="shared" si="1"/>
        <v>0.9425742574257425</v>
      </c>
    </row>
    <row r="27" spans="1:8" ht="51" customHeight="1" hidden="1">
      <c r="A27" s="7"/>
      <c r="B27" s="26" t="s">
        <v>190</v>
      </c>
      <c r="C27" s="27"/>
      <c r="D27" s="23">
        <f>15945.2-15945.2</f>
        <v>0</v>
      </c>
      <c r="E27" s="23">
        <v>0</v>
      </c>
      <c r="F27" s="23">
        <v>0</v>
      </c>
      <c r="G27" s="24" t="e">
        <f t="shared" si="0"/>
        <v>#DIV/0!</v>
      </c>
      <c r="H27" s="24">
        <v>0</v>
      </c>
    </row>
    <row r="28" spans="1:8" ht="16.5">
      <c r="A28" s="7"/>
      <c r="B28" s="25" t="s">
        <v>199</v>
      </c>
      <c r="C28" s="22"/>
      <c r="D28" s="23">
        <f>D6+D24</f>
        <v>93579.20000000001</v>
      </c>
      <c r="E28" s="23">
        <f>E6+E24</f>
        <v>14102.5</v>
      </c>
      <c r="F28" s="23">
        <f>F6+F24</f>
        <v>17746.9</v>
      </c>
      <c r="G28" s="24">
        <f t="shared" si="0"/>
        <v>0.1896457759844068</v>
      </c>
      <c r="H28" s="24">
        <f t="shared" si="1"/>
        <v>1.2584222655557527</v>
      </c>
    </row>
    <row r="29" spans="1:8" ht="16.5" hidden="1">
      <c r="A29" s="7"/>
      <c r="B29" s="25" t="s">
        <v>51</v>
      </c>
      <c r="C29" s="22"/>
      <c r="D29" s="23">
        <f>D6</f>
        <v>73964.1</v>
      </c>
      <c r="E29" s="23">
        <f>E6</f>
        <v>13185</v>
      </c>
      <c r="F29" s="23">
        <f>F6</f>
        <v>16878.7</v>
      </c>
      <c r="G29" s="28">
        <f t="shared" si="0"/>
        <v>0.22820124898430455</v>
      </c>
      <c r="H29" s="28">
        <f>F29/E29</f>
        <v>1.2801441031475163</v>
      </c>
    </row>
    <row r="30" spans="1:8" ht="16.5">
      <c r="A30" s="44"/>
      <c r="B30" s="45"/>
      <c r="C30" s="45"/>
      <c r="D30" s="45"/>
      <c r="E30" s="45"/>
      <c r="F30" s="45"/>
      <c r="G30" s="45"/>
      <c r="H30" s="46"/>
    </row>
    <row r="31" spans="1:8" ht="15" customHeight="1">
      <c r="A31" s="55" t="s">
        <v>62</v>
      </c>
      <c r="B31" s="56" t="s">
        <v>10</v>
      </c>
      <c r="C31" s="59" t="s">
        <v>63</v>
      </c>
      <c r="D31" s="43" t="s">
        <v>192</v>
      </c>
      <c r="E31" s="57" t="s">
        <v>193</v>
      </c>
      <c r="F31" s="43" t="s">
        <v>194</v>
      </c>
      <c r="G31" s="43" t="s">
        <v>195</v>
      </c>
      <c r="H31" s="57" t="s">
        <v>196</v>
      </c>
    </row>
    <row r="32" spans="1:8" ht="86.25" customHeight="1">
      <c r="A32" s="55"/>
      <c r="B32" s="56"/>
      <c r="C32" s="60"/>
      <c r="D32" s="43"/>
      <c r="E32" s="58"/>
      <c r="F32" s="43"/>
      <c r="G32" s="43"/>
      <c r="H32" s="58"/>
    </row>
    <row r="33" spans="1:8" ht="20.25" customHeight="1">
      <c r="A33" s="22"/>
      <c r="B33" s="29">
        <v>1</v>
      </c>
      <c r="C33" s="30"/>
      <c r="D33" s="29">
        <v>2</v>
      </c>
      <c r="E33" s="31">
        <v>3</v>
      </c>
      <c r="F33" s="29">
        <v>4</v>
      </c>
      <c r="G33" s="29">
        <v>5</v>
      </c>
      <c r="H33" s="31">
        <v>6</v>
      </c>
    </row>
    <row r="34" spans="1:8" ht="33">
      <c r="A34" s="22" t="s">
        <v>25</v>
      </c>
      <c r="B34" s="25" t="s">
        <v>11</v>
      </c>
      <c r="C34" s="22"/>
      <c r="D34" s="23">
        <f>D35+D39+D40+D37</f>
        <v>1768.7</v>
      </c>
      <c r="E34" s="23">
        <f>E35+E39+E40+E37</f>
        <v>478.7</v>
      </c>
      <c r="F34" s="23">
        <f>F35+F39+F40+F37</f>
        <v>454.9</v>
      </c>
      <c r="G34" s="24">
        <f>F34/D34</f>
        <v>0.2571945496692486</v>
      </c>
      <c r="H34" s="24">
        <f>F34/E34</f>
        <v>0.9502820137873407</v>
      </c>
    </row>
    <row r="35" spans="1:8" ht="69" customHeight="1" hidden="1">
      <c r="A35" s="22" t="s">
        <v>26</v>
      </c>
      <c r="B35" s="25" t="s">
        <v>104</v>
      </c>
      <c r="C35" s="22"/>
      <c r="D35" s="23">
        <f>D36</f>
        <v>0</v>
      </c>
      <c r="E35" s="23">
        <f>E36</f>
        <v>0</v>
      </c>
      <c r="F35" s="23">
        <f>F36</f>
        <v>0</v>
      </c>
      <c r="G35" s="24" t="e">
        <f aca="true" t="shared" si="2" ref="G35:G98">F35/D35</f>
        <v>#DIV/0!</v>
      </c>
      <c r="H35" s="24" t="e">
        <f aca="true" t="shared" si="3" ref="H35:H98">F35/E35</f>
        <v>#DIV/0!</v>
      </c>
    </row>
    <row r="36" spans="1:8" ht="55.5" customHeight="1" hidden="1">
      <c r="A36" s="22"/>
      <c r="B36" s="25" t="s">
        <v>75</v>
      </c>
      <c r="C36" s="22" t="s">
        <v>26</v>
      </c>
      <c r="D36" s="23">
        <v>0</v>
      </c>
      <c r="E36" s="23">
        <v>0</v>
      </c>
      <c r="F36" s="23">
        <v>0</v>
      </c>
      <c r="G36" s="24" t="e">
        <f t="shared" si="2"/>
        <v>#DIV/0!</v>
      </c>
      <c r="H36" s="24" t="e">
        <f t="shared" si="3"/>
        <v>#DIV/0!</v>
      </c>
    </row>
    <row r="37" spans="1:8" ht="39.75" customHeight="1" hidden="1">
      <c r="A37" s="22" t="s">
        <v>70</v>
      </c>
      <c r="B37" s="25" t="s">
        <v>105</v>
      </c>
      <c r="C37" s="22" t="s">
        <v>70</v>
      </c>
      <c r="D37" s="23">
        <f>D38</f>
        <v>0</v>
      </c>
      <c r="E37" s="23">
        <f>E38</f>
        <v>0</v>
      </c>
      <c r="F37" s="23">
        <f>F38</f>
        <v>0</v>
      </c>
      <c r="G37" s="24" t="e">
        <f t="shared" si="2"/>
        <v>#DIV/0!</v>
      </c>
      <c r="H37" s="24" t="e">
        <f t="shared" si="3"/>
        <v>#DIV/0!</v>
      </c>
    </row>
    <row r="38" spans="1:8" ht="40.5" customHeight="1" hidden="1">
      <c r="A38" s="22"/>
      <c r="B38" s="25" t="s">
        <v>113</v>
      </c>
      <c r="C38" s="22" t="s">
        <v>112</v>
      </c>
      <c r="D38" s="23">
        <v>0</v>
      </c>
      <c r="E38" s="23">
        <v>0</v>
      </c>
      <c r="F38" s="23">
        <v>0</v>
      </c>
      <c r="G38" s="24" t="e">
        <f t="shared" si="2"/>
        <v>#DIV/0!</v>
      </c>
      <c r="H38" s="24" t="e">
        <f t="shared" si="3"/>
        <v>#DIV/0!</v>
      </c>
    </row>
    <row r="39" spans="1:8" ht="24.75" customHeight="1">
      <c r="A39" s="22" t="s">
        <v>27</v>
      </c>
      <c r="B39" s="25" t="s">
        <v>67</v>
      </c>
      <c r="C39" s="22" t="s">
        <v>27</v>
      </c>
      <c r="D39" s="23">
        <v>100</v>
      </c>
      <c r="E39" s="23">
        <v>0</v>
      </c>
      <c r="F39" s="23">
        <v>0</v>
      </c>
      <c r="G39" s="24">
        <f t="shared" si="2"/>
        <v>0</v>
      </c>
      <c r="H39" s="24">
        <v>0</v>
      </c>
    </row>
    <row r="40" spans="1:9" ht="37.5" customHeight="1">
      <c r="A40" s="22" t="s">
        <v>55</v>
      </c>
      <c r="B40" s="21" t="s">
        <v>200</v>
      </c>
      <c r="C40" s="22"/>
      <c r="D40" s="23">
        <f>D41+D43+D44+D46+D42+D45</f>
        <v>1668.7</v>
      </c>
      <c r="E40" s="23">
        <f>E41+E43+E44+E46+E42+E45</f>
        <v>478.7</v>
      </c>
      <c r="F40" s="23">
        <f>F41+F43+F44+F46+F42+F45</f>
        <v>454.9</v>
      </c>
      <c r="G40" s="24">
        <f t="shared" si="2"/>
        <v>0.27260741894888235</v>
      </c>
      <c r="H40" s="24">
        <f t="shared" si="3"/>
        <v>0.9502820137873407</v>
      </c>
      <c r="I40" s="8"/>
    </row>
    <row r="41" spans="1:9" s="10" customFormat="1" ht="36.75" customHeight="1">
      <c r="A41" s="32"/>
      <c r="B41" s="33" t="s">
        <v>201</v>
      </c>
      <c r="C41" s="32" t="s">
        <v>133</v>
      </c>
      <c r="D41" s="34">
        <v>850</v>
      </c>
      <c r="E41" s="34">
        <v>259.4</v>
      </c>
      <c r="F41" s="34">
        <v>256.2</v>
      </c>
      <c r="G41" s="35">
        <f t="shared" si="2"/>
        <v>0.3014117647058823</v>
      </c>
      <c r="H41" s="35">
        <f t="shared" si="3"/>
        <v>0.9876638396299152</v>
      </c>
      <c r="I41" s="9"/>
    </row>
    <row r="42" spans="1:9" s="10" customFormat="1" ht="39.75" customHeight="1" hidden="1">
      <c r="A42" s="32"/>
      <c r="B42" s="33" t="s">
        <v>103</v>
      </c>
      <c r="C42" s="32" t="s">
        <v>102</v>
      </c>
      <c r="D42" s="34">
        <v>0</v>
      </c>
      <c r="E42" s="34">
        <v>0</v>
      </c>
      <c r="F42" s="34">
        <v>0</v>
      </c>
      <c r="G42" s="35" t="e">
        <f t="shared" si="2"/>
        <v>#DIV/0!</v>
      </c>
      <c r="H42" s="35" t="e">
        <f t="shared" si="3"/>
        <v>#DIV/0!</v>
      </c>
      <c r="I42" s="9"/>
    </row>
    <row r="43" spans="1:9" s="10" customFormat="1" ht="36.75" customHeight="1">
      <c r="A43" s="32"/>
      <c r="B43" s="33" t="s">
        <v>83</v>
      </c>
      <c r="C43" s="32" t="s">
        <v>91</v>
      </c>
      <c r="D43" s="34">
        <v>521.7</v>
      </c>
      <c r="E43" s="34">
        <v>121.3</v>
      </c>
      <c r="F43" s="34">
        <v>118.2</v>
      </c>
      <c r="G43" s="35">
        <f t="shared" si="2"/>
        <v>0.22656699252443932</v>
      </c>
      <c r="H43" s="35">
        <f t="shared" si="3"/>
        <v>0.9744435284418796</v>
      </c>
      <c r="I43" s="9"/>
    </row>
    <row r="44" spans="1:9" s="10" customFormat="1" ht="31.5" customHeight="1">
      <c r="A44" s="32"/>
      <c r="B44" s="33" t="s">
        <v>73</v>
      </c>
      <c r="C44" s="32" t="s">
        <v>78</v>
      </c>
      <c r="D44" s="34">
        <v>50</v>
      </c>
      <c r="E44" s="34">
        <v>35</v>
      </c>
      <c r="F44" s="34">
        <v>31.1</v>
      </c>
      <c r="G44" s="35">
        <f t="shared" si="2"/>
        <v>0.622</v>
      </c>
      <c r="H44" s="35">
        <f t="shared" si="3"/>
        <v>0.8885714285714286</v>
      </c>
      <c r="I44" s="9"/>
    </row>
    <row r="45" spans="1:9" s="10" customFormat="1" ht="53.25" customHeight="1">
      <c r="A45" s="32"/>
      <c r="B45" s="33" t="s">
        <v>72</v>
      </c>
      <c r="C45" s="32" t="s">
        <v>84</v>
      </c>
      <c r="D45" s="34">
        <v>7</v>
      </c>
      <c r="E45" s="34">
        <v>7</v>
      </c>
      <c r="F45" s="34">
        <v>7</v>
      </c>
      <c r="G45" s="35">
        <f t="shared" si="2"/>
        <v>1</v>
      </c>
      <c r="H45" s="35">
        <f t="shared" si="3"/>
        <v>1</v>
      </c>
      <c r="I45" s="9"/>
    </row>
    <row r="46" spans="1:9" s="10" customFormat="1" ht="33">
      <c r="A46" s="32"/>
      <c r="B46" s="33" t="s">
        <v>202</v>
      </c>
      <c r="C46" s="32" t="s">
        <v>79</v>
      </c>
      <c r="D46" s="34">
        <v>240</v>
      </c>
      <c r="E46" s="34">
        <v>56</v>
      </c>
      <c r="F46" s="34">
        <v>42.4</v>
      </c>
      <c r="G46" s="35">
        <f t="shared" si="2"/>
        <v>0.17666666666666667</v>
      </c>
      <c r="H46" s="35">
        <f t="shared" si="3"/>
        <v>0.7571428571428571</v>
      </c>
      <c r="I46" s="9"/>
    </row>
    <row r="47" spans="1:8" ht="37.5" customHeight="1">
      <c r="A47" s="22" t="s">
        <v>28</v>
      </c>
      <c r="B47" s="25" t="s">
        <v>12</v>
      </c>
      <c r="C47" s="22"/>
      <c r="D47" s="23">
        <f>D48</f>
        <v>730</v>
      </c>
      <c r="E47" s="23">
        <f>E48</f>
        <v>164</v>
      </c>
      <c r="F47" s="23">
        <f>F48</f>
        <v>136</v>
      </c>
      <c r="G47" s="24">
        <f t="shared" si="2"/>
        <v>0.1863013698630137</v>
      </c>
      <c r="H47" s="24">
        <f t="shared" si="3"/>
        <v>0.8292682926829268</v>
      </c>
    </row>
    <row r="48" spans="1:8" ht="57.75" customHeight="1">
      <c r="A48" s="22" t="s">
        <v>61</v>
      </c>
      <c r="B48" s="25" t="s">
        <v>68</v>
      </c>
      <c r="C48" s="22"/>
      <c r="D48" s="23">
        <f>D49+D54</f>
        <v>730</v>
      </c>
      <c r="E48" s="23">
        <f>E49+E54</f>
        <v>164</v>
      </c>
      <c r="F48" s="23">
        <f>F49+F54</f>
        <v>136</v>
      </c>
      <c r="G48" s="24">
        <f t="shared" si="2"/>
        <v>0.1863013698630137</v>
      </c>
      <c r="H48" s="24">
        <f t="shared" si="3"/>
        <v>0.8292682926829268</v>
      </c>
    </row>
    <row r="49" spans="1:8" ht="100.5" customHeight="1">
      <c r="A49" s="22"/>
      <c r="B49" s="25" t="s">
        <v>203</v>
      </c>
      <c r="C49" s="22" t="s">
        <v>106</v>
      </c>
      <c r="D49" s="23">
        <f>D50+D51+D52+D53</f>
        <v>730</v>
      </c>
      <c r="E49" s="23">
        <f>E50+E51+E52+E53</f>
        <v>164</v>
      </c>
      <c r="F49" s="23">
        <f>F50+F51+F52+F53</f>
        <v>136</v>
      </c>
      <c r="G49" s="24">
        <f t="shared" si="2"/>
        <v>0.1863013698630137</v>
      </c>
      <c r="H49" s="24">
        <f t="shared" si="3"/>
        <v>0.8292682926829268</v>
      </c>
    </row>
    <row r="50" spans="1:9" s="10" customFormat="1" ht="36" customHeight="1">
      <c r="A50" s="32"/>
      <c r="B50" s="33" t="s">
        <v>92</v>
      </c>
      <c r="C50" s="32" t="s">
        <v>93</v>
      </c>
      <c r="D50" s="34">
        <v>150</v>
      </c>
      <c r="E50" s="34">
        <v>26.3</v>
      </c>
      <c r="F50" s="34">
        <v>0</v>
      </c>
      <c r="G50" s="35">
        <f t="shared" si="2"/>
        <v>0</v>
      </c>
      <c r="H50" s="35">
        <f t="shared" si="3"/>
        <v>0</v>
      </c>
      <c r="I50" s="11"/>
    </row>
    <row r="51" spans="1:9" s="10" customFormat="1" ht="66.75" customHeight="1">
      <c r="A51" s="32"/>
      <c r="B51" s="33" t="s">
        <v>94</v>
      </c>
      <c r="C51" s="32" t="s">
        <v>95</v>
      </c>
      <c r="D51" s="34">
        <v>570</v>
      </c>
      <c r="E51" s="34">
        <v>136</v>
      </c>
      <c r="F51" s="34">
        <v>136</v>
      </c>
      <c r="G51" s="35">
        <f t="shared" si="2"/>
        <v>0.23859649122807017</v>
      </c>
      <c r="H51" s="35">
        <f t="shared" si="3"/>
        <v>1</v>
      </c>
      <c r="I51" s="11"/>
    </row>
    <row r="52" spans="1:9" s="10" customFormat="1" ht="66.75" customHeight="1" hidden="1">
      <c r="A52" s="32"/>
      <c r="B52" s="33" t="s">
        <v>97</v>
      </c>
      <c r="C52" s="32" t="s">
        <v>96</v>
      </c>
      <c r="D52" s="34">
        <v>0</v>
      </c>
      <c r="E52" s="34">
        <v>0</v>
      </c>
      <c r="F52" s="34">
        <v>0</v>
      </c>
      <c r="G52" s="35" t="e">
        <f t="shared" si="2"/>
        <v>#DIV/0!</v>
      </c>
      <c r="H52" s="35" t="e">
        <f t="shared" si="3"/>
        <v>#DIV/0!</v>
      </c>
      <c r="I52" s="11"/>
    </row>
    <row r="53" spans="1:9" s="10" customFormat="1" ht="51.75" customHeight="1">
      <c r="A53" s="32"/>
      <c r="B53" s="33" t="s">
        <v>98</v>
      </c>
      <c r="C53" s="32" t="s">
        <v>99</v>
      </c>
      <c r="D53" s="34">
        <v>10</v>
      </c>
      <c r="E53" s="34">
        <v>1.7</v>
      </c>
      <c r="F53" s="34">
        <v>0</v>
      </c>
      <c r="G53" s="35">
        <f t="shared" si="2"/>
        <v>0</v>
      </c>
      <c r="H53" s="35">
        <f t="shared" si="3"/>
        <v>0</v>
      </c>
      <c r="I53" s="11"/>
    </row>
    <row r="54" spans="1:8" ht="41.25" customHeight="1" hidden="1">
      <c r="A54" s="22"/>
      <c r="B54" s="25" t="s">
        <v>118</v>
      </c>
      <c r="C54" s="22" t="s">
        <v>117</v>
      </c>
      <c r="D54" s="23">
        <v>0</v>
      </c>
      <c r="E54" s="23">
        <v>0</v>
      </c>
      <c r="F54" s="23">
        <v>0</v>
      </c>
      <c r="G54" s="24" t="e">
        <f t="shared" si="2"/>
        <v>#DIV/0!</v>
      </c>
      <c r="H54" s="24" t="e">
        <f t="shared" si="3"/>
        <v>#DIV/0!</v>
      </c>
    </row>
    <row r="55" spans="1:8" ht="34.5" customHeight="1">
      <c r="A55" s="22" t="s">
        <v>29</v>
      </c>
      <c r="B55" s="25" t="s">
        <v>13</v>
      </c>
      <c r="C55" s="22"/>
      <c r="D55" s="23">
        <f>D56+D58+D74</f>
        <v>16290.099999999999</v>
      </c>
      <c r="E55" s="23">
        <f>E56+E58+E74</f>
        <v>1510.8999999999999</v>
      </c>
      <c r="F55" s="23">
        <f>F56+F58+F74</f>
        <v>18.1</v>
      </c>
      <c r="G55" s="24">
        <f t="shared" si="2"/>
        <v>0.0011111042903358484</v>
      </c>
      <c r="H55" s="24">
        <f t="shared" si="3"/>
        <v>0.01197961479912635</v>
      </c>
    </row>
    <row r="56" spans="1:8" ht="34.5" customHeight="1">
      <c r="A56" s="22" t="s">
        <v>87</v>
      </c>
      <c r="B56" s="25" t="s">
        <v>210</v>
      </c>
      <c r="C56" s="22"/>
      <c r="D56" s="23">
        <f>D57</f>
        <v>8.1</v>
      </c>
      <c r="E56" s="23">
        <f>E57</f>
        <v>8.1</v>
      </c>
      <c r="F56" s="23">
        <f>F57</f>
        <v>8.1</v>
      </c>
      <c r="G56" s="24">
        <f t="shared" si="2"/>
        <v>1</v>
      </c>
      <c r="H56" s="24">
        <f t="shared" si="3"/>
        <v>1</v>
      </c>
    </row>
    <row r="57" spans="1:9" s="10" customFormat="1" ht="89.25" customHeight="1">
      <c r="A57" s="32"/>
      <c r="B57" s="33" t="s">
        <v>138</v>
      </c>
      <c r="C57" s="32" t="s">
        <v>137</v>
      </c>
      <c r="D57" s="34">
        <v>8.1</v>
      </c>
      <c r="E57" s="34">
        <v>8.1</v>
      </c>
      <c r="F57" s="34">
        <v>8.1</v>
      </c>
      <c r="G57" s="35">
        <f t="shared" si="2"/>
        <v>1</v>
      </c>
      <c r="H57" s="35">
        <f t="shared" si="3"/>
        <v>1</v>
      </c>
      <c r="I57" s="11"/>
    </row>
    <row r="58" spans="1:8" ht="39.75" customHeight="1">
      <c r="A58" s="22" t="s">
        <v>52</v>
      </c>
      <c r="B58" s="25" t="s">
        <v>211</v>
      </c>
      <c r="C58" s="22"/>
      <c r="D58" s="23">
        <f>D59+D61+D68+D70</f>
        <v>16231.999999999998</v>
      </c>
      <c r="E58" s="23">
        <f>E59+E61+E68+E70</f>
        <v>1494</v>
      </c>
      <c r="F58" s="23">
        <f>F59+F61+F68+F70</f>
        <v>10</v>
      </c>
      <c r="G58" s="24">
        <f t="shared" si="2"/>
        <v>0.0006160670280926565</v>
      </c>
      <c r="H58" s="24">
        <f t="shared" si="3"/>
        <v>0.006693440428380187</v>
      </c>
    </row>
    <row r="59" spans="1:8" ht="84.75" customHeight="1">
      <c r="A59" s="22"/>
      <c r="B59" s="25" t="s">
        <v>204</v>
      </c>
      <c r="C59" s="22" t="s">
        <v>85</v>
      </c>
      <c r="D59" s="23">
        <f>D60</f>
        <v>200</v>
      </c>
      <c r="E59" s="23">
        <f>E60</f>
        <v>0</v>
      </c>
      <c r="F59" s="23">
        <f>F60</f>
        <v>0</v>
      </c>
      <c r="G59" s="24">
        <f t="shared" si="2"/>
        <v>0</v>
      </c>
      <c r="H59" s="24">
        <v>0</v>
      </c>
    </row>
    <row r="60" spans="1:9" s="10" customFormat="1" ht="35.25" customHeight="1">
      <c r="A60" s="32"/>
      <c r="B60" s="33" t="s">
        <v>215</v>
      </c>
      <c r="C60" s="36" t="s">
        <v>134</v>
      </c>
      <c r="D60" s="34">
        <v>200</v>
      </c>
      <c r="E60" s="34">
        <v>0</v>
      </c>
      <c r="F60" s="34">
        <v>0</v>
      </c>
      <c r="G60" s="35">
        <f t="shared" si="2"/>
        <v>0</v>
      </c>
      <c r="H60" s="35">
        <v>0</v>
      </c>
      <c r="I60" s="11"/>
    </row>
    <row r="61" spans="1:8" ht="72.75" customHeight="1">
      <c r="A61" s="22"/>
      <c r="B61" s="25" t="s">
        <v>205</v>
      </c>
      <c r="C61" s="22" t="s">
        <v>114</v>
      </c>
      <c r="D61" s="23">
        <f>D62+D63+D64+D66+D65+D67</f>
        <v>7809.099999999999</v>
      </c>
      <c r="E61" s="23">
        <f>E62+E63+E64+E66+E65+E67</f>
        <v>1494</v>
      </c>
      <c r="F61" s="23">
        <f>F62+F63+F64+F66+F65+F67</f>
        <v>10</v>
      </c>
      <c r="G61" s="24">
        <f t="shared" si="2"/>
        <v>0.0012805572985363231</v>
      </c>
      <c r="H61" s="24">
        <f t="shared" si="3"/>
        <v>0.006693440428380187</v>
      </c>
    </row>
    <row r="62" spans="1:9" s="10" customFormat="1" ht="49.5" customHeight="1">
      <c r="A62" s="32"/>
      <c r="B62" s="33" t="s">
        <v>214</v>
      </c>
      <c r="C62" s="32" t="s">
        <v>139</v>
      </c>
      <c r="D62" s="34">
        <v>4422.4</v>
      </c>
      <c r="E62" s="34">
        <v>899</v>
      </c>
      <c r="F62" s="34">
        <v>0</v>
      </c>
      <c r="G62" s="35">
        <f t="shared" si="2"/>
        <v>0</v>
      </c>
      <c r="H62" s="35">
        <f t="shared" si="3"/>
        <v>0</v>
      </c>
      <c r="I62" s="11"/>
    </row>
    <row r="63" spans="1:9" s="10" customFormat="1" ht="40.5" customHeight="1">
      <c r="A63" s="32"/>
      <c r="B63" s="33" t="s">
        <v>212</v>
      </c>
      <c r="C63" s="32" t="s">
        <v>135</v>
      </c>
      <c r="D63" s="34">
        <v>2000</v>
      </c>
      <c r="E63" s="34">
        <v>350</v>
      </c>
      <c r="F63" s="34">
        <v>0</v>
      </c>
      <c r="G63" s="35">
        <f t="shared" si="2"/>
        <v>0</v>
      </c>
      <c r="H63" s="35">
        <f t="shared" si="3"/>
        <v>0</v>
      </c>
      <c r="I63" s="11"/>
    </row>
    <row r="64" spans="1:9" s="10" customFormat="1" ht="51.75" customHeight="1">
      <c r="A64" s="32"/>
      <c r="B64" s="33" t="s">
        <v>213</v>
      </c>
      <c r="C64" s="32" t="s">
        <v>136</v>
      </c>
      <c r="D64" s="34">
        <v>390</v>
      </c>
      <c r="E64" s="34">
        <v>60</v>
      </c>
      <c r="F64" s="34">
        <v>0</v>
      </c>
      <c r="G64" s="35">
        <f t="shared" si="2"/>
        <v>0</v>
      </c>
      <c r="H64" s="35">
        <f t="shared" si="3"/>
        <v>0</v>
      </c>
      <c r="I64" s="11"/>
    </row>
    <row r="65" spans="1:9" s="10" customFormat="1" ht="29.25" customHeight="1">
      <c r="A65" s="32"/>
      <c r="B65" s="33" t="s">
        <v>141</v>
      </c>
      <c r="C65" s="32" t="s">
        <v>140</v>
      </c>
      <c r="D65" s="34">
        <v>286.7</v>
      </c>
      <c r="E65" s="34">
        <v>0</v>
      </c>
      <c r="F65" s="34">
        <v>0</v>
      </c>
      <c r="G65" s="35">
        <f t="shared" si="2"/>
        <v>0</v>
      </c>
      <c r="H65" s="35">
        <v>0</v>
      </c>
      <c r="I65" s="11"/>
    </row>
    <row r="66" spans="1:9" s="10" customFormat="1" ht="29.25" customHeight="1">
      <c r="A66" s="32"/>
      <c r="B66" s="33" t="s">
        <v>143</v>
      </c>
      <c r="C66" s="32" t="s">
        <v>142</v>
      </c>
      <c r="D66" s="34">
        <v>700</v>
      </c>
      <c r="E66" s="34">
        <v>175</v>
      </c>
      <c r="F66" s="34">
        <v>0</v>
      </c>
      <c r="G66" s="35">
        <f t="shared" si="2"/>
        <v>0</v>
      </c>
      <c r="H66" s="35">
        <f t="shared" si="3"/>
        <v>0</v>
      </c>
      <c r="I66" s="11"/>
    </row>
    <row r="67" spans="1:9" s="10" customFormat="1" ht="29.25" customHeight="1">
      <c r="A67" s="32"/>
      <c r="B67" s="33" t="s">
        <v>176</v>
      </c>
      <c r="C67" s="32" t="s">
        <v>175</v>
      </c>
      <c r="D67" s="34">
        <v>10</v>
      </c>
      <c r="E67" s="34">
        <v>10</v>
      </c>
      <c r="F67" s="34">
        <v>10</v>
      </c>
      <c r="G67" s="35">
        <f t="shared" si="2"/>
        <v>1</v>
      </c>
      <c r="H67" s="35">
        <f t="shared" si="3"/>
        <v>1</v>
      </c>
      <c r="I67" s="11"/>
    </row>
    <row r="68" spans="1:8" ht="78" customHeight="1">
      <c r="A68" s="22"/>
      <c r="B68" s="25" t="s">
        <v>206</v>
      </c>
      <c r="C68" s="22" t="s">
        <v>177</v>
      </c>
      <c r="D68" s="23">
        <f>D69</f>
        <v>325</v>
      </c>
      <c r="E68" s="23">
        <f>E69</f>
        <v>0</v>
      </c>
      <c r="F68" s="23">
        <f>F69</f>
        <v>0</v>
      </c>
      <c r="G68" s="24">
        <f t="shared" si="2"/>
        <v>0</v>
      </c>
      <c r="H68" s="24">
        <v>0</v>
      </c>
    </row>
    <row r="69" spans="1:9" s="10" customFormat="1" ht="39.75" customHeight="1">
      <c r="A69" s="32"/>
      <c r="B69" s="33" t="s">
        <v>179</v>
      </c>
      <c r="C69" s="32" t="s">
        <v>178</v>
      </c>
      <c r="D69" s="34">
        <v>325</v>
      </c>
      <c r="E69" s="34">
        <v>0</v>
      </c>
      <c r="F69" s="34">
        <v>0</v>
      </c>
      <c r="G69" s="35">
        <f t="shared" si="2"/>
        <v>0</v>
      </c>
      <c r="H69" s="35">
        <v>0</v>
      </c>
      <c r="I69" s="11"/>
    </row>
    <row r="70" spans="1:8" ht="70.5" customHeight="1">
      <c r="A70" s="22"/>
      <c r="B70" s="25" t="s">
        <v>207</v>
      </c>
      <c r="C70" s="22" t="s">
        <v>183</v>
      </c>
      <c r="D70" s="23">
        <f>D71+D72+D73</f>
        <v>7897.9</v>
      </c>
      <c r="E70" s="23">
        <f>E71+E72+E73</f>
        <v>0</v>
      </c>
      <c r="F70" s="23">
        <f>F71+F72+F73</f>
        <v>0</v>
      </c>
      <c r="G70" s="24">
        <f t="shared" si="2"/>
        <v>0</v>
      </c>
      <c r="H70" s="24">
        <v>0</v>
      </c>
    </row>
    <row r="71" spans="1:9" s="10" customFormat="1" ht="72" customHeight="1">
      <c r="A71" s="32"/>
      <c r="B71" s="33" t="s">
        <v>216</v>
      </c>
      <c r="C71" s="12" t="s">
        <v>180</v>
      </c>
      <c r="D71" s="34">
        <f>156.4+7662.5+79</f>
        <v>7897.9</v>
      </c>
      <c r="E71" s="34">
        <v>0</v>
      </c>
      <c r="F71" s="34">
        <v>0</v>
      </c>
      <c r="G71" s="35">
        <f t="shared" si="2"/>
        <v>0</v>
      </c>
      <c r="H71" s="35">
        <v>0</v>
      </c>
      <c r="I71" s="11"/>
    </row>
    <row r="72" spans="1:8" ht="56.25" customHeight="1" hidden="1">
      <c r="A72" s="22"/>
      <c r="B72" s="25" t="s">
        <v>181</v>
      </c>
      <c r="C72" s="20" t="s">
        <v>180</v>
      </c>
      <c r="D72" s="23">
        <f>7662.5-7662.5</f>
        <v>0</v>
      </c>
      <c r="E72" s="23">
        <v>0</v>
      </c>
      <c r="F72" s="23">
        <v>0</v>
      </c>
      <c r="G72" s="24" t="e">
        <f t="shared" si="2"/>
        <v>#DIV/0!</v>
      </c>
      <c r="H72" s="24">
        <v>0</v>
      </c>
    </row>
    <row r="73" spans="1:8" ht="56.25" customHeight="1" hidden="1">
      <c r="A73" s="22"/>
      <c r="B73" s="25" t="s">
        <v>182</v>
      </c>
      <c r="C73" s="20" t="s">
        <v>180</v>
      </c>
      <c r="D73" s="23">
        <f>79-79</f>
        <v>0</v>
      </c>
      <c r="E73" s="23">
        <v>0</v>
      </c>
      <c r="F73" s="23">
        <v>0</v>
      </c>
      <c r="G73" s="24" t="e">
        <f t="shared" si="2"/>
        <v>#DIV/0!</v>
      </c>
      <c r="H73" s="24">
        <v>0</v>
      </c>
    </row>
    <row r="74" spans="1:8" ht="45.75" customHeight="1">
      <c r="A74" s="22" t="s">
        <v>30</v>
      </c>
      <c r="B74" s="25" t="s">
        <v>71</v>
      </c>
      <c r="C74" s="22"/>
      <c r="D74" s="23">
        <f>D75</f>
        <v>50</v>
      </c>
      <c r="E74" s="23">
        <f>E75</f>
        <v>8.8</v>
      </c>
      <c r="F74" s="23">
        <f>F75</f>
        <v>0</v>
      </c>
      <c r="G74" s="24">
        <f t="shared" si="2"/>
        <v>0</v>
      </c>
      <c r="H74" s="24">
        <f t="shared" si="3"/>
        <v>0</v>
      </c>
    </row>
    <row r="75" spans="1:9" s="10" customFormat="1" ht="37.5" customHeight="1">
      <c r="A75" s="32"/>
      <c r="B75" s="33" t="s">
        <v>54</v>
      </c>
      <c r="C75" s="32" t="s">
        <v>86</v>
      </c>
      <c r="D75" s="34">
        <v>50</v>
      </c>
      <c r="E75" s="34">
        <v>8.8</v>
      </c>
      <c r="F75" s="34">
        <v>0</v>
      </c>
      <c r="G75" s="35">
        <f t="shared" si="2"/>
        <v>0</v>
      </c>
      <c r="H75" s="35">
        <f t="shared" si="3"/>
        <v>0</v>
      </c>
      <c r="I75" s="11"/>
    </row>
    <row r="76" spans="1:8" ht="30.75" customHeight="1">
      <c r="A76" s="22" t="s">
        <v>31</v>
      </c>
      <c r="B76" s="25" t="s">
        <v>14</v>
      </c>
      <c r="C76" s="22"/>
      <c r="D76" s="23">
        <f>D77+D82+D91</f>
        <v>53061.5</v>
      </c>
      <c r="E76" s="23">
        <f>E77+E82+E91</f>
        <v>12967.199999999999</v>
      </c>
      <c r="F76" s="23">
        <f>F77+F82+F91</f>
        <v>7606.3</v>
      </c>
      <c r="G76" s="24">
        <f t="shared" si="2"/>
        <v>0.14334875568915315</v>
      </c>
      <c r="H76" s="24">
        <f t="shared" si="3"/>
        <v>0.5865799864272936</v>
      </c>
    </row>
    <row r="77" spans="1:8" ht="21.75" customHeight="1">
      <c r="A77" s="22" t="s">
        <v>32</v>
      </c>
      <c r="B77" s="25" t="s">
        <v>217</v>
      </c>
      <c r="C77" s="22"/>
      <c r="D77" s="23">
        <f>D80+D79+D78+D81</f>
        <v>1566.3</v>
      </c>
      <c r="E77" s="23">
        <f>E80+E79+E78+E81</f>
        <v>324</v>
      </c>
      <c r="F77" s="23">
        <f>F80+F79+F78+F81</f>
        <v>184</v>
      </c>
      <c r="G77" s="24">
        <f t="shared" si="2"/>
        <v>0.11747430249632893</v>
      </c>
      <c r="H77" s="24">
        <f t="shared" si="3"/>
        <v>0.5679012345679012</v>
      </c>
    </row>
    <row r="78" spans="1:9" s="10" customFormat="1" ht="70.5" customHeight="1">
      <c r="A78" s="32"/>
      <c r="B78" s="33" t="s">
        <v>80</v>
      </c>
      <c r="C78" s="32" t="s">
        <v>81</v>
      </c>
      <c r="D78" s="34">
        <v>600</v>
      </c>
      <c r="E78" s="34">
        <v>182.7</v>
      </c>
      <c r="F78" s="34">
        <v>182.7</v>
      </c>
      <c r="G78" s="35">
        <f t="shared" si="2"/>
        <v>0.3045</v>
      </c>
      <c r="H78" s="35">
        <f t="shared" si="3"/>
        <v>1</v>
      </c>
      <c r="I78" s="11"/>
    </row>
    <row r="79" spans="1:9" s="10" customFormat="1" ht="70.5" customHeight="1" hidden="1">
      <c r="A79" s="32"/>
      <c r="B79" s="33" t="s">
        <v>116</v>
      </c>
      <c r="C79" s="37" t="s">
        <v>115</v>
      </c>
      <c r="D79" s="34">
        <v>0</v>
      </c>
      <c r="E79" s="34">
        <v>0</v>
      </c>
      <c r="F79" s="34">
        <v>0</v>
      </c>
      <c r="G79" s="35" t="e">
        <f t="shared" si="2"/>
        <v>#DIV/0!</v>
      </c>
      <c r="H79" s="35" t="e">
        <f t="shared" si="3"/>
        <v>#DIV/0!</v>
      </c>
      <c r="I79" s="11"/>
    </row>
    <row r="80" spans="1:9" s="10" customFormat="1" ht="37.5" customHeight="1">
      <c r="A80" s="32"/>
      <c r="B80" s="33" t="s">
        <v>66</v>
      </c>
      <c r="C80" s="32" t="s">
        <v>82</v>
      </c>
      <c r="D80" s="34">
        <v>966.3</v>
      </c>
      <c r="E80" s="34">
        <v>141.3</v>
      </c>
      <c r="F80" s="34">
        <v>1.3</v>
      </c>
      <c r="G80" s="35">
        <f t="shared" si="2"/>
        <v>0.0013453378867846425</v>
      </c>
      <c r="H80" s="35">
        <f t="shared" si="3"/>
        <v>0.009200283085633403</v>
      </c>
      <c r="I80" s="11"/>
    </row>
    <row r="81" spans="1:8" ht="51" customHeight="1" hidden="1">
      <c r="A81" s="22"/>
      <c r="B81" s="25" t="s">
        <v>132</v>
      </c>
      <c r="C81" s="22" t="s">
        <v>131</v>
      </c>
      <c r="D81" s="23">
        <v>0</v>
      </c>
      <c r="E81" s="23"/>
      <c r="F81" s="23">
        <v>0</v>
      </c>
      <c r="G81" s="24" t="e">
        <f t="shared" si="2"/>
        <v>#DIV/0!</v>
      </c>
      <c r="H81" s="24" t="e">
        <f t="shared" si="3"/>
        <v>#DIV/0!</v>
      </c>
    </row>
    <row r="82" spans="1:8" ht="27" customHeight="1">
      <c r="A82" s="22" t="s">
        <v>33</v>
      </c>
      <c r="B82" s="25" t="s">
        <v>76</v>
      </c>
      <c r="C82" s="22"/>
      <c r="D82" s="23">
        <f>D83</f>
        <v>8450</v>
      </c>
      <c r="E82" s="23">
        <f>E83</f>
        <v>525</v>
      </c>
      <c r="F82" s="23">
        <f>F83</f>
        <v>0</v>
      </c>
      <c r="G82" s="24">
        <f t="shared" si="2"/>
        <v>0</v>
      </c>
      <c r="H82" s="24">
        <f t="shared" si="3"/>
        <v>0</v>
      </c>
    </row>
    <row r="83" spans="1:8" ht="51" customHeight="1">
      <c r="A83" s="22"/>
      <c r="B83" s="25" t="s">
        <v>208</v>
      </c>
      <c r="C83" s="22" t="s">
        <v>88</v>
      </c>
      <c r="D83" s="23">
        <f>D84+D85+D86+D87+D88+D89+D90</f>
        <v>8450</v>
      </c>
      <c r="E83" s="23">
        <f>E84+E85+E86+E87+E88+E89+E90</f>
        <v>525</v>
      </c>
      <c r="F83" s="23">
        <f>F84+F85+F86+F87+F88+F89+F90</f>
        <v>0</v>
      </c>
      <c r="G83" s="24">
        <f t="shared" si="2"/>
        <v>0</v>
      </c>
      <c r="H83" s="24">
        <f t="shared" si="3"/>
        <v>0</v>
      </c>
    </row>
    <row r="84" spans="1:8" ht="56.25" customHeight="1" hidden="1">
      <c r="A84" s="22"/>
      <c r="B84" s="25" t="s">
        <v>100</v>
      </c>
      <c r="C84" s="22" t="s">
        <v>101</v>
      </c>
      <c r="D84" s="23">
        <v>0</v>
      </c>
      <c r="E84" s="23">
        <v>0</v>
      </c>
      <c r="F84" s="23">
        <v>0</v>
      </c>
      <c r="G84" s="24" t="e">
        <f t="shared" si="2"/>
        <v>#DIV/0!</v>
      </c>
      <c r="H84" s="24" t="e">
        <f t="shared" si="3"/>
        <v>#DIV/0!</v>
      </c>
    </row>
    <row r="85" spans="1:8" ht="70.5" customHeight="1" hidden="1">
      <c r="A85" s="22"/>
      <c r="B85" s="25" t="s">
        <v>108</v>
      </c>
      <c r="C85" s="22" t="s">
        <v>107</v>
      </c>
      <c r="D85" s="23">
        <v>0</v>
      </c>
      <c r="E85" s="23">
        <v>0</v>
      </c>
      <c r="F85" s="23">
        <v>0</v>
      </c>
      <c r="G85" s="24" t="e">
        <f t="shared" si="2"/>
        <v>#DIV/0!</v>
      </c>
      <c r="H85" s="24" t="e">
        <f t="shared" si="3"/>
        <v>#DIV/0!</v>
      </c>
    </row>
    <row r="86" spans="1:8" ht="56.25" customHeight="1" hidden="1">
      <c r="A86" s="22"/>
      <c r="B86" s="25" t="s">
        <v>110</v>
      </c>
      <c r="C86" s="22" t="s">
        <v>109</v>
      </c>
      <c r="D86" s="23">
        <v>0</v>
      </c>
      <c r="E86" s="23">
        <v>0</v>
      </c>
      <c r="F86" s="23">
        <v>0</v>
      </c>
      <c r="G86" s="24" t="e">
        <f t="shared" si="2"/>
        <v>#DIV/0!</v>
      </c>
      <c r="H86" s="24" t="e">
        <f t="shared" si="3"/>
        <v>#DIV/0!</v>
      </c>
    </row>
    <row r="87" spans="1:9" s="10" customFormat="1" ht="75" customHeight="1">
      <c r="A87" s="32"/>
      <c r="B87" s="33" t="s">
        <v>145</v>
      </c>
      <c r="C87" s="32" t="s">
        <v>144</v>
      </c>
      <c r="D87" s="34">
        <v>3000</v>
      </c>
      <c r="E87" s="34">
        <v>525</v>
      </c>
      <c r="F87" s="34">
        <v>0</v>
      </c>
      <c r="G87" s="35">
        <f t="shared" si="2"/>
        <v>0</v>
      </c>
      <c r="H87" s="35">
        <f t="shared" si="3"/>
        <v>0</v>
      </c>
      <c r="I87" s="11"/>
    </row>
    <row r="88" spans="1:9" s="10" customFormat="1" ht="51.75" customHeight="1">
      <c r="A88" s="32"/>
      <c r="B88" s="33" t="s">
        <v>122</v>
      </c>
      <c r="C88" s="32" t="s">
        <v>121</v>
      </c>
      <c r="D88" s="34">
        <v>5000</v>
      </c>
      <c r="E88" s="34">
        <v>0</v>
      </c>
      <c r="F88" s="34">
        <v>0</v>
      </c>
      <c r="G88" s="35">
        <f t="shared" si="2"/>
        <v>0</v>
      </c>
      <c r="H88" s="35">
        <v>0</v>
      </c>
      <c r="I88" s="11"/>
    </row>
    <row r="89" spans="1:9" s="10" customFormat="1" ht="67.5" customHeight="1">
      <c r="A89" s="32"/>
      <c r="B89" s="33" t="s">
        <v>221</v>
      </c>
      <c r="C89" s="13" t="s">
        <v>184</v>
      </c>
      <c r="D89" s="34">
        <v>100</v>
      </c>
      <c r="E89" s="34">
        <v>0</v>
      </c>
      <c r="F89" s="34">
        <v>0</v>
      </c>
      <c r="G89" s="35">
        <f t="shared" si="2"/>
        <v>0</v>
      </c>
      <c r="H89" s="35">
        <v>0</v>
      </c>
      <c r="I89" s="11"/>
    </row>
    <row r="90" spans="1:9" s="10" customFormat="1" ht="72" customHeight="1">
      <c r="A90" s="32"/>
      <c r="B90" s="33" t="s">
        <v>186</v>
      </c>
      <c r="C90" s="13" t="s">
        <v>185</v>
      </c>
      <c r="D90" s="34">
        <v>350</v>
      </c>
      <c r="E90" s="34">
        <v>0</v>
      </c>
      <c r="F90" s="34">
        <v>0</v>
      </c>
      <c r="G90" s="35">
        <f t="shared" si="2"/>
        <v>0</v>
      </c>
      <c r="H90" s="35">
        <v>0</v>
      </c>
      <c r="I90" s="11"/>
    </row>
    <row r="91" spans="1:8" ht="28.5" customHeight="1">
      <c r="A91" s="22" t="s">
        <v>15</v>
      </c>
      <c r="B91" s="25" t="s">
        <v>16</v>
      </c>
      <c r="C91" s="22"/>
      <c r="D91" s="23">
        <f>D92+D107</f>
        <v>43045.200000000004</v>
      </c>
      <c r="E91" s="23">
        <f>E92+E107</f>
        <v>12118.199999999999</v>
      </c>
      <c r="F91" s="23">
        <f>F92+F107</f>
        <v>7422.3</v>
      </c>
      <c r="G91" s="24">
        <f t="shared" si="2"/>
        <v>0.17243037551225224</v>
      </c>
      <c r="H91" s="24">
        <f t="shared" si="3"/>
        <v>0.6124919542506313</v>
      </c>
    </row>
    <row r="92" spans="1:8" ht="72" customHeight="1">
      <c r="A92" s="22"/>
      <c r="B92" s="25" t="s">
        <v>209</v>
      </c>
      <c r="C92" s="22" t="s">
        <v>174</v>
      </c>
      <c r="D92" s="23">
        <f>D93+D94+D95+D96+D97+D98+D99+D100+D101+D102+D103+D104+D105+D106</f>
        <v>34456.8</v>
      </c>
      <c r="E92" s="23">
        <f>E93+E94+E95+E96+E97+E98+E99+E100+E101+E102+E103+E104+E105+E106</f>
        <v>12004.199999999999</v>
      </c>
      <c r="F92" s="23">
        <f>F93+F94+F95+F96+F97+F98+F99+F100+F101+F102+F103+F104+F105+F106</f>
        <v>7422.3</v>
      </c>
      <c r="G92" s="24">
        <f t="shared" si="2"/>
        <v>0.21540885978964963</v>
      </c>
      <c r="H92" s="24">
        <f t="shared" si="3"/>
        <v>0.6183085919928026</v>
      </c>
    </row>
    <row r="93" spans="1:9" s="10" customFormat="1" ht="37.5" customHeight="1">
      <c r="A93" s="32"/>
      <c r="B93" s="33" t="s">
        <v>147</v>
      </c>
      <c r="C93" s="32" t="s">
        <v>146</v>
      </c>
      <c r="D93" s="34">
        <v>225</v>
      </c>
      <c r="E93" s="34">
        <v>42.5</v>
      </c>
      <c r="F93" s="34">
        <v>0</v>
      </c>
      <c r="G93" s="35">
        <f t="shared" si="2"/>
        <v>0</v>
      </c>
      <c r="H93" s="35">
        <f t="shared" si="3"/>
        <v>0</v>
      </c>
      <c r="I93" s="11"/>
    </row>
    <row r="94" spans="1:9" s="10" customFormat="1" ht="39.75" customHeight="1">
      <c r="A94" s="32"/>
      <c r="B94" s="33" t="s">
        <v>149</v>
      </c>
      <c r="C94" s="32" t="s">
        <v>148</v>
      </c>
      <c r="D94" s="34">
        <v>125</v>
      </c>
      <c r="E94" s="34">
        <v>0</v>
      </c>
      <c r="F94" s="34">
        <v>0</v>
      </c>
      <c r="G94" s="35">
        <f t="shared" si="2"/>
        <v>0</v>
      </c>
      <c r="H94" s="35">
        <v>0</v>
      </c>
      <c r="I94" s="11"/>
    </row>
    <row r="95" spans="1:9" s="10" customFormat="1" ht="33.75" customHeight="1">
      <c r="A95" s="32"/>
      <c r="B95" s="33" t="s">
        <v>151</v>
      </c>
      <c r="C95" s="32" t="s">
        <v>150</v>
      </c>
      <c r="D95" s="34">
        <v>125</v>
      </c>
      <c r="E95" s="34">
        <v>21.9</v>
      </c>
      <c r="F95" s="34">
        <v>0</v>
      </c>
      <c r="G95" s="35">
        <f t="shared" si="2"/>
        <v>0</v>
      </c>
      <c r="H95" s="35">
        <f t="shared" si="3"/>
        <v>0</v>
      </c>
      <c r="I95" s="11"/>
    </row>
    <row r="96" spans="1:9" s="10" customFormat="1" ht="30.75" customHeight="1">
      <c r="A96" s="32"/>
      <c r="B96" s="33" t="s">
        <v>153</v>
      </c>
      <c r="C96" s="32" t="s">
        <v>152</v>
      </c>
      <c r="D96" s="34">
        <v>400</v>
      </c>
      <c r="E96" s="34">
        <v>70</v>
      </c>
      <c r="F96" s="34">
        <v>0</v>
      </c>
      <c r="G96" s="35">
        <f t="shared" si="2"/>
        <v>0</v>
      </c>
      <c r="H96" s="35">
        <f t="shared" si="3"/>
        <v>0</v>
      </c>
      <c r="I96" s="11"/>
    </row>
    <row r="97" spans="1:9" s="10" customFormat="1" ht="34.5" customHeight="1">
      <c r="A97" s="32"/>
      <c r="B97" s="33" t="s">
        <v>155</v>
      </c>
      <c r="C97" s="32" t="s">
        <v>154</v>
      </c>
      <c r="D97" s="34">
        <v>225</v>
      </c>
      <c r="E97" s="34">
        <v>39.4</v>
      </c>
      <c r="F97" s="34">
        <v>0</v>
      </c>
      <c r="G97" s="35">
        <f t="shared" si="2"/>
        <v>0</v>
      </c>
      <c r="H97" s="35">
        <f t="shared" si="3"/>
        <v>0</v>
      </c>
      <c r="I97" s="11"/>
    </row>
    <row r="98" spans="1:9" s="10" customFormat="1" ht="31.5" customHeight="1">
      <c r="A98" s="32"/>
      <c r="B98" s="33" t="s">
        <v>157</v>
      </c>
      <c r="C98" s="32" t="s">
        <v>156</v>
      </c>
      <c r="D98" s="34">
        <v>8900</v>
      </c>
      <c r="E98" s="34">
        <v>3310</v>
      </c>
      <c r="F98" s="34">
        <v>0</v>
      </c>
      <c r="G98" s="35">
        <f t="shared" si="2"/>
        <v>0</v>
      </c>
      <c r="H98" s="35">
        <f t="shared" si="3"/>
        <v>0</v>
      </c>
      <c r="I98" s="11"/>
    </row>
    <row r="99" spans="1:9" s="10" customFormat="1" ht="39.75" customHeight="1">
      <c r="A99" s="32"/>
      <c r="B99" s="33" t="s">
        <v>159</v>
      </c>
      <c r="C99" s="32" t="s">
        <v>158</v>
      </c>
      <c r="D99" s="34">
        <f>14691.9-0.1</f>
        <v>14691.8</v>
      </c>
      <c r="E99" s="34">
        <v>6111.5</v>
      </c>
      <c r="F99" s="34">
        <v>5500</v>
      </c>
      <c r="G99" s="35">
        <f aca="true" t="shared" si="4" ref="G99:G124">F99/D99</f>
        <v>0.3743584856858928</v>
      </c>
      <c r="H99" s="35">
        <f aca="true" t="shared" si="5" ref="H99:H124">F99/E99</f>
        <v>0.8999427309171234</v>
      </c>
      <c r="I99" s="11"/>
    </row>
    <row r="100" spans="1:9" s="10" customFormat="1" ht="57" customHeight="1">
      <c r="A100" s="32"/>
      <c r="B100" s="33" t="s">
        <v>161</v>
      </c>
      <c r="C100" s="32" t="s">
        <v>160</v>
      </c>
      <c r="D100" s="34">
        <v>2500</v>
      </c>
      <c r="E100" s="34">
        <v>0</v>
      </c>
      <c r="F100" s="34">
        <v>0</v>
      </c>
      <c r="G100" s="35">
        <f t="shared" si="4"/>
        <v>0</v>
      </c>
      <c r="H100" s="35">
        <v>0</v>
      </c>
      <c r="I100" s="11"/>
    </row>
    <row r="101" spans="1:9" s="10" customFormat="1" ht="34.5" customHeight="1">
      <c r="A101" s="32"/>
      <c r="B101" s="33" t="s">
        <v>163</v>
      </c>
      <c r="C101" s="32" t="s">
        <v>162</v>
      </c>
      <c r="D101" s="34">
        <v>100</v>
      </c>
      <c r="E101" s="34">
        <v>17.5</v>
      </c>
      <c r="F101" s="34">
        <v>0</v>
      </c>
      <c r="G101" s="35">
        <f t="shared" si="4"/>
        <v>0</v>
      </c>
      <c r="H101" s="35">
        <f t="shared" si="5"/>
        <v>0</v>
      </c>
      <c r="I101" s="11"/>
    </row>
    <row r="102" spans="1:9" s="10" customFormat="1" ht="38.25" customHeight="1">
      <c r="A102" s="32"/>
      <c r="B102" s="33" t="s">
        <v>165</v>
      </c>
      <c r="C102" s="32" t="s">
        <v>164</v>
      </c>
      <c r="D102" s="34">
        <v>5200</v>
      </c>
      <c r="E102" s="34">
        <v>1630.4</v>
      </c>
      <c r="F102" s="34">
        <v>1461.3</v>
      </c>
      <c r="G102" s="35">
        <f t="shared" si="4"/>
        <v>0.28101923076923074</v>
      </c>
      <c r="H102" s="35">
        <f t="shared" si="5"/>
        <v>0.896283120706575</v>
      </c>
      <c r="I102" s="11"/>
    </row>
    <row r="103" spans="1:9" s="10" customFormat="1" ht="53.25" customHeight="1">
      <c r="A103" s="32"/>
      <c r="B103" s="33" t="s">
        <v>167</v>
      </c>
      <c r="C103" s="32" t="s">
        <v>166</v>
      </c>
      <c r="D103" s="34">
        <v>1350</v>
      </c>
      <c r="E103" s="34">
        <v>663</v>
      </c>
      <c r="F103" s="34">
        <v>461</v>
      </c>
      <c r="G103" s="35">
        <f t="shared" si="4"/>
        <v>0.3414814814814815</v>
      </c>
      <c r="H103" s="35">
        <f t="shared" si="5"/>
        <v>0.6953242835595776</v>
      </c>
      <c r="I103" s="11"/>
    </row>
    <row r="104" spans="1:9" s="10" customFormat="1" ht="41.25" customHeight="1">
      <c r="A104" s="32"/>
      <c r="B104" s="33" t="s">
        <v>169</v>
      </c>
      <c r="C104" s="32" t="s">
        <v>168</v>
      </c>
      <c r="D104" s="34">
        <v>15</v>
      </c>
      <c r="E104" s="34">
        <v>10.5</v>
      </c>
      <c r="F104" s="34">
        <v>0</v>
      </c>
      <c r="G104" s="35">
        <f t="shared" si="4"/>
        <v>0</v>
      </c>
      <c r="H104" s="35">
        <f t="shared" si="5"/>
        <v>0</v>
      </c>
      <c r="I104" s="11"/>
    </row>
    <row r="105" spans="1:9" s="10" customFormat="1" ht="32.25" customHeight="1">
      <c r="A105" s="32"/>
      <c r="B105" s="33" t="s">
        <v>171</v>
      </c>
      <c r="C105" s="32" t="s">
        <v>170</v>
      </c>
      <c r="D105" s="34">
        <v>100</v>
      </c>
      <c r="E105" s="34">
        <v>0</v>
      </c>
      <c r="F105" s="34">
        <v>0</v>
      </c>
      <c r="G105" s="35">
        <f t="shared" si="4"/>
        <v>0</v>
      </c>
      <c r="H105" s="35">
        <v>0</v>
      </c>
      <c r="I105" s="11"/>
    </row>
    <row r="106" spans="1:9" s="10" customFormat="1" ht="38.25" customHeight="1">
      <c r="A106" s="32"/>
      <c r="B106" s="33" t="s">
        <v>173</v>
      </c>
      <c r="C106" s="32" t="s">
        <v>172</v>
      </c>
      <c r="D106" s="34">
        <v>500</v>
      </c>
      <c r="E106" s="34">
        <v>87.5</v>
      </c>
      <c r="F106" s="34">
        <v>0</v>
      </c>
      <c r="G106" s="35">
        <f t="shared" si="4"/>
        <v>0</v>
      </c>
      <c r="H106" s="35">
        <f t="shared" si="5"/>
        <v>0</v>
      </c>
      <c r="I106" s="11"/>
    </row>
    <row r="107" spans="1:8" ht="74.25" customHeight="1">
      <c r="A107" s="22"/>
      <c r="B107" s="25" t="s">
        <v>207</v>
      </c>
      <c r="C107" s="22" t="s">
        <v>119</v>
      </c>
      <c r="D107" s="23">
        <f>D108+D109+D110</f>
        <v>8588.4</v>
      </c>
      <c r="E107" s="23">
        <f>E108+E109+E110</f>
        <v>114</v>
      </c>
      <c r="F107" s="23">
        <f>F108+F109+F110</f>
        <v>0</v>
      </c>
      <c r="G107" s="24">
        <f t="shared" si="4"/>
        <v>0</v>
      </c>
      <c r="H107" s="24">
        <f t="shared" si="5"/>
        <v>0</v>
      </c>
    </row>
    <row r="108" spans="1:9" s="10" customFormat="1" ht="81.75" customHeight="1">
      <c r="A108" s="32"/>
      <c r="B108" s="33" t="s">
        <v>188</v>
      </c>
      <c r="C108" s="32" t="s">
        <v>187</v>
      </c>
      <c r="D108" s="34">
        <v>380</v>
      </c>
      <c r="E108" s="34">
        <v>114</v>
      </c>
      <c r="F108" s="34">
        <f>F109</f>
        <v>0</v>
      </c>
      <c r="G108" s="35">
        <f t="shared" si="4"/>
        <v>0</v>
      </c>
      <c r="H108" s="35">
        <f t="shared" si="5"/>
        <v>0</v>
      </c>
      <c r="I108" s="11"/>
    </row>
    <row r="109" spans="1:9" s="10" customFormat="1" ht="79.5" customHeight="1">
      <c r="A109" s="32"/>
      <c r="B109" s="33" t="s">
        <v>218</v>
      </c>
      <c r="C109" s="32" t="s">
        <v>189</v>
      </c>
      <c r="D109" s="34">
        <f>450</f>
        <v>450</v>
      </c>
      <c r="E109" s="34">
        <v>0</v>
      </c>
      <c r="F109" s="34">
        <v>0</v>
      </c>
      <c r="G109" s="35">
        <f t="shared" si="4"/>
        <v>0</v>
      </c>
      <c r="H109" s="35">
        <v>0</v>
      </c>
      <c r="I109" s="11"/>
    </row>
    <row r="110" spans="1:9" s="10" customFormat="1" ht="75.75" customHeight="1">
      <c r="A110" s="32"/>
      <c r="B110" s="33" t="s">
        <v>219</v>
      </c>
      <c r="C110" s="14" t="s">
        <v>180</v>
      </c>
      <c r="D110" s="34">
        <f>7758.4</f>
        <v>7758.4</v>
      </c>
      <c r="E110" s="34">
        <v>0</v>
      </c>
      <c r="F110" s="34">
        <v>0</v>
      </c>
      <c r="G110" s="35">
        <f t="shared" si="4"/>
        <v>0</v>
      </c>
      <c r="H110" s="35">
        <v>0</v>
      </c>
      <c r="I110" s="11"/>
    </row>
    <row r="111" spans="1:8" ht="21.75" customHeight="1" hidden="1">
      <c r="A111" s="22" t="s">
        <v>17</v>
      </c>
      <c r="B111" s="25" t="s">
        <v>18</v>
      </c>
      <c r="C111" s="22"/>
      <c r="D111" s="23">
        <f>D112</f>
        <v>0</v>
      </c>
      <c r="E111" s="23">
        <f>E112</f>
        <v>0</v>
      </c>
      <c r="F111" s="23">
        <f>F112</f>
        <v>0</v>
      </c>
      <c r="G111" s="24" t="e">
        <f t="shared" si="4"/>
        <v>#DIV/0!</v>
      </c>
      <c r="H111" s="24" t="e">
        <f t="shared" si="5"/>
        <v>#DIV/0!</v>
      </c>
    </row>
    <row r="112" spans="1:8" ht="37.5" customHeight="1" hidden="1">
      <c r="A112" s="22" t="s">
        <v>89</v>
      </c>
      <c r="B112" s="25" t="s">
        <v>90</v>
      </c>
      <c r="C112" s="22"/>
      <c r="D112" s="23">
        <v>0</v>
      </c>
      <c r="E112" s="23">
        <v>0</v>
      </c>
      <c r="F112" s="23">
        <v>0</v>
      </c>
      <c r="G112" s="24" t="e">
        <f t="shared" si="4"/>
        <v>#DIV/0!</v>
      </c>
      <c r="H112" s="24" t="e">
        <f t="shared" si="5"/>
        <v>#DIV/0!</v>
      </c>
    </row>
    <row r="113" spans="1:8" ht="20.25" customHeight="1">
      <c r="A113" s="22">
        <v>1000</v>
      </c>
      <c r="B113" s="25" t="s">
        <v>19</v>
      </c>
      <c r="C113" s="22"/>
      <c r="D113" s="23">
        <f>D114+D115</f>
        <v>405</v>
      </c>
      <c r="E113" s="23">
        <f>E114+E115</f>
        <v>100.39999999999999</v>
      </c>
      <c r="F113" s="23">
        <f>F114+F115</f>
        <v>92.8</v>
      </c>
      <c r="G113" s="24">
        <f t="shared" si="4"/>
        <v>0.22913580246913579</v>
      </c>
      <c r="H113" s="24">
        <f t="shared" si="5"/>
        <v>0.9243027888446216</v>
      </c>
    </row>
    <row r="114" spans="1:8" ht="39.75" customHeight="1">
      <c r="A114" s="22">
        <v>1001</v>
      </c>
      <c r="B114" s="25" t="s">
        <v>74</v>
      </c>
      <c r="C114" s="22" t="s">
        <v>20</v>
      </c>
      <c r="D114" s="23">
        <v>353.7</v>
      </c>
      <c r="E114" s="23">
        <v>87.6</v>
      </c>
      <c r="F114" s="23">
        <v>80</v>
      </c>
      <c r="G114" s="24">
        <f t="shared" si="4"/>
        <v>0.22618037885213457</v>
      </c>
      <c r="H114" s="24">
        <f t="shared" si="5"/>
        <v>0.9132420091324202</v>
      </c>
    </row>
    <row r="115" spans="1:8" ht="39.75" customHeight="1">
      <c r="A115" s="22" t="s">
        <v>21</v>
      </c>
      <c r="B115" s="25" t="s">
        <v>130</v>
      </c>
      <c r="C115" s="22" t="s">
        <v>21</v>
      </c>
      <c r="D115" s="23">
        <v>51.3</v>
      </c>
      <c r="E115" s="23">
        <v>12.8</v>
      </c>
      <c r="F115" s="23">
        <v>12.8</v>
      </c>
      <c r="G115" s="24">
        <f t="shared" si="4"/>
        <v>0.24951267056530216</v>
      </c>
      <c r="H115" s="24">
        <f t="shared" si="5"/>
        <v>1</v>
      </c>
    </row>
    <row r="116" spans="1:8" ht="29.25" customHeight="1">
      <c r="A116" s="22" t="s">
        <v>22</v>
      </c>
      <c r="B116" s="25" t="s">
        <v>56</v>
      </c>
      <c r="C116" s="22"/>
      <c r="D116" s="23">
        <f>D117</f>
        <v>33349.9</v>
      </c>
      <c r="E116" s="23">
        <f>E117</f>
        <v>11917.3</v>
      </c>
      <c r="F116" s="23">
        <f>F117</f>
        <v>9231.9</v>
      </c>
      <c r="G116" s="24">
        <f t="shared" si="4"/>
        <v>0.2768194207478883</v>
      </c>
      <c r="H116" s="24">
        <f t="shared" si="5"/>
        <v>0.7746637241657087</v>
      </c>
    </row>
    <row r="117" spans="1:8" ht="37.5" customHeight="1">
      <c r="A117" s="22" t="s">
        <v>23</v>
      </c>
      <c r="B117" s="25" t="s">
        <v>220</v>
      </c>
      <c r="C117" s="22" t="s">
        <v>23</v>
      </c>
      <c r="D117" s="23">
        <v>33349.9</v>
      </c>
      <c r="E117" s="23">
        <v>11917.3</v>
      </c>
      <c r="F117" s="23">
        <v>9231.9</v>
      </c>
      <c r="G117" s="24">
        <f t="shared" si="4"/>
        <v>0.2768194207478883</v>
      </c>
      <c r="H117" s="24">
        <f t="shared" si="5"/>
        <v>0.7746637241657087</v>
      </c>
    </row>
    <row r="118" spans="1:8" ht="20.25" customHeight="1">
      <c r="A118" s="22" t="s">
        <v>57</v>
      </c>
      <c r="B118" s="25" t="s">
        <v>58</v>
      </c>
      <c r="C118" s="22"/>
      <c r="D118" s="23">
        <f>D119</f>
        <v>90</v>
      </c>
      <c r="E118" s="23">
        <f>E119</f>
        <v>45</v>
      </c>
      <c r="F118" s="23">
        <f>F119</f>
        <v>36.9</v>
      </c>
      <c r="G118" s="24">
        <f t="shared" si="4"/>
        <v>0.41</v>
      </c>
      <c r="H118" s="24">
        <f t="shared" si="5"/>
        <v>0.82</v>
      </c>
    </row>
    <row r="119" spans="1:8" ht="18.75" customHeight="1">
      <c r="A119" s="22" t="s">
        <v>59</v>
      </c>
      <c r="B119" s="25" t="s">
        <v>60</v>
      </c>
      <c r="C119" s="22" t="s">
        <v>59</v>
      </c>
      <c r="D119" s="23">
        <v>90</v>
      </c>
      <c r="E119" s="23">
        <v>45</v>
      </c>
      <c r="F119" s="23">
        <v>36.9</v>
      </c>
      <c r="G119" s="24">
        <f t="shared" si="4"/>
        <v>0.41</v>
      </c>
      <c r="H119" s="24">
        <f t="shared" si="5"/>
        <v>0.82</v>
      </c>
    </row>
    <row r="120" spans="1:8" ht="25.5" customHeight="1" hidden="1">
      <c r="A120" s="22"/>
      <c r="B120" s="25" t="s">
        <v>48</v>
      </c>
      <c r="C120" s="22"/>
      <c r="D120" s="23">
        <f>D121+D122+D123</f>
        <v>0</v>
      </c>
      <c r="E120" s="23">
        <f>E121+E122+E123</f>
        <v>0</v>
      </c>
      <c r="F120" s="23">
        <f>F121+F122+F123</f>
        <v>0</v>
      </c>
      <c r="G120" s="24" t="e">
        <f t="shared" si="4"/>
        <v>#DIV/0!</v>
      </c>
      <c r="H120" s="24" t="e">
        <f t="shared" si="5"/>
        <v>#DIV/0!</v>
      </c>
    </row>
    <row r="121" spans="1:8" ht="30" customHeight="1" hidden="1">
      <c r="A121" s="22"/>
      <c r="B121" s="25" t="s">
        <v>49</v>
      </c>
      <c r="C121" s="22" t="s">
        <v>69</v>
      </c>
      <c r="D121" s="23">
        <v>0</v>
      </c>
      <c r="E121" s="23">
        <v>0</v>
      </c>
      <c r="F121" s="23">
        <v>0</v>
      </c>
      <c r="G121" s="24" t="e">
        <f t="shared" si="4"/>
        <v>#DIV/0!</v>
      </c>
      <c r="H121" s="24" t="e">
        <f t="shared" si="5"/>
        <v>#DIV/0!</v>
      </c>
    </row>
    <row r="122" spans="1:8" ht="106.5" customHeight="1" hidden="1">
      <c r="A122" s="22"/>
      <c r="B122" s="38" t="s">
        <v>0</v>
      </c>
      <c r="C122" s="22" t="s">
        <v>64</v>
      </c>
      <c r="D122" s="23">
        <v>0</v>
      </c>
      <c r="E122" s="23">
        <v>0</v>
      </c>
      <c r="F122" s="23">
        <v>0</v>
      </c>
      <c r="G122" s="24" t="e">
        <f t="shared" si="4"/>
        <v>#DIV/0!</v>
      </c>
      <c r="H122" s="24" t="e">
        <f t="shared" si="5"/>
        <v>#DIV/0!</v>
      </c>
    </row>
    <row r="123" spans="1:8" ht="91.5" customHeight="1" hidden="1">
      <c r="A123" s="22"/>
      <c r="B123" s="38" t="s">
        <v>1</v>
      </c>
      <c r="C123" s="22" t="s">
        <v>65</v>
      </c>
      <c r="D123" s="23">
        <v>0</v>
      </c>
      <c r="E123" s="23">
        <v>0</v>
      </c>
      <c r="F123" s="23">
        <v>0</v>
      </c>
      <c r="G123" s="24" t="e">
        <f t="shared" si="4"/>
        <v>#DIV/0!</v>
      </c>
      <c r="H123" s="24" t="e">
        <f t="shared" si="5"/>
        <v>#DIV/0!</v>
      </c>
    </row>
    <row r="124" spans="1:8" ht="27" customHeight="1">
      <c r="A124" s="22"/>
      <c r="B124" s="25" t="s">
        <v>24</v>
      </c>
      <c r="C124" s="22"/>
      <c r="D124" s="23">
        <f>D34+D47+D55+D76+D113+D118+D120+D111+D116</f>
        <v>105695.20000000001</v>
      </c>
      <c r="E124" s="23">
        <f>E34+E47+E55+E76+E113+E118+E120+E111+E116</f>
        <v>27183.5</v>
      </c>
      <c r="F124" s="23">
        <f>F34+F47+F55+F76+F113+F118+F120+F111+F116</f>
        <v>17576.899999999998</v>
      </c>
      <c r="G124" s="24">
        <f t="shared" si="4"/>
        <v>0.1662979965031524</v>
      </c>
      <c r="H124" s="24">
        <f t="shared" si="5"/>
        <v>0.6466017988853532</v>
      </c>
    </row>
    <row r="125" spans="1:8" ht="16.5">
      <c r="A125" s="16"/>
      <c r="B125" s="25" t="s">
        <v>34</v>
      </c>
      <c r="C125" s="22"/>
      <c r="D125" s="39">
        <f>D120</f>
        <v>0</v>
      </c>
      <c r="E125" s="39">
        <f>E120</f>
        <v>0</v>
      </c>
      <c r="F125" s="39">
        <f>F120</f>
        <v>0</v>
      </c>
      <c r="G125" s="24">
        <v>0</v>
      </c>
      <c r="H125" s="24">
        <v>0</v>
      </c>
    </row>
    <row r="126" spans="4:8" ht="16.5" hidden="1">
      <c r="D126" s="40"/>
      <c r="E126" s="40"/>
      <c r="F126" s="40"/>
      <c r="G126" s="40"/>
      <c r="H126" s="40"/>
    </row>
    <row r="127" spans="4:8" ht="16.5">
      <c r="D127" s="40"/>
      <c r="E127" s="40"/>
      <c r="F127" s="40"/>
      <c r="G127" s="40"/>
      <c r="H127" s="40"/>
    </row>
    <row r="128" spans="2:8" ht="16.5">
      <c r="B128" s="4" t="s">
        <v>111</v>
      </c>
      <c r="D128" s="40"/>
      <c r="E128" s="40"/>
      <c r="F128" s="41">
        <v>18881.7</v>
      </c>
      <c r="G128" s="40"/>
      <c r="H128" s="40"/>
    </row>
    <row r="129" spans="2:8" ht="16.5">
      <c r="B129" s="4" t="s">
        <v>43</v>
      </c>
      <c r="D129" s="40"/>
      <c r="E129" s="40"/>
      <c r="F129" s="41">
        <f>F128+F28-F124</f>
        <v>19051.700000000008</v>
      </c>
      <c r="G129" s="40"/>
      <c r="H129" s="40"/>
    </row>
    <row r="130" spans="2:8" ht="16.5" hidden="1">
      <c r="B130" s="4" t="s">
        <v>35</v>
      </c>
      <c r="D130" s="40"/>
      <c r="E130" s="40"/>
      <c r="F130" s="41"/>
      <c r="G130" s="40"/>
      <c r="H130" s="40"/>
    </row>
    <row r="131" spans="2:8" ht="16.5" hidden="1">
      <c r="B131" s="4" t="s">
        <v>36</v>
      </c>
      <c r="D131" s="40"/>
      <c r="E131" s="40"/>
      <c r="F131" s="41"/>
      <c r="G131" s="40"/>
      <c r="H131" s="40"/>
    </row>
    <row r="132" spans="4:8" ht="16.5" hidden="1">
      <c r="D132" s="40"/>
      <c r="E132" s="40"/>
      <c r="F132" s="41"/>
      <c r="G132" s="40"/>
      <c r="H132" s="40"/>
    </row>
    <row r="133" spans="2:8" ht="16.5" hidden="1">
      <c r="B133" s="4" t="s">
        <v>37</v>
      </c>
      <c r="D133" s="40"/>
      <c r="E133" s="40"/>
      <c r="F133" s="41"/>
      <c r="G133" s="40"/>
      <c r="H133" s="40"/>
    </row>
    <row r="134" spans="2:8" ht="16.5" hidden="1">
      <c r="B134" s="4" t="s">
        <v>38</v>
      </c>
      <c r="D134" s="40"/>
      <c r="E134" s="40"/>
      <c r="F134" s="41"/>
      <c r="G134" s="40"/>
      <c r="H134" s="40"/>
    </row>
    <row r="135" spans="4:8" ht="16.5" hidden="1">
      <c r="D135" s="40"/>
      <c r="E135" s="40"/>
      <c r="F135" s="41"/>
      <c r="G135" s="40"/>
      <c r="H135" s="40"/>
    </row>
    <row r="136" spans="2:8" ht="16.5" hidden="1">
      <c r="B136" s="4" t="s">
        <v>39</v>
      </c>
      <c r="D136" s="40"/>
      <c r="E136" s="40"/>
      <c r="F136" s="41"/>
      <c r="G136" s="40"/>
      <c r="H136" s="40"/>
    </row>
    <row r="137" spans="2:8" ht="16.5" hidden="1">
      <c r="B137" s="4" t="s">
        <v>40</v>
      </c>
      <c r="D137" s="40"/>
      <c r="E137" s="40"/>
      <c r="F137" s="41"/>
      <c r="G137" s="40"/>
      <c r="H137" s="40"/>
    </row>
    <row r="138" spans="4:8" ht="16.5" hidden="1">
      <c r="D138" s="40"/>
      <c r="E138" s="40"/>
      <c r="F138" s="41"/>
      <c r="G138" s="40"/>
      <c r="H138" s="40"/>
    </row>
    <row r="139" spans="2:8" ht="16.5" hidden="1">
      <c r="B139" s="4" t="s">
        <v>41</v>
      </c>
      <c r="D139" s="40"/>
      <c r="E139" s="40"/>
      <c r="F139" s="41"/>
      <c r="G139" s="40"/>
      <c r="H139" s="40"/>
    </row>
    <row r="140" spans="2:8" ht="16.5" hidden="1">
      <c r="B140" s="4" t="s">
        <v>42</v>
      </c>
      <c r="D140" s="40"/>
      <c r="E140" s="40"/>
      <c r="F140" s="41"/>
      <c r="G140" s="40"/>
      <c r="H140" s="40"/>
    </row>
    <row r="141" spans="4:8" ht="16.5" hidden="1">
      <c r="D141" s="40"/>
      <c r="E141" s="40"/>
      <c r="F141" s="41"/>
      <c r="G141" s="40"/>
      <c r="H141" s="40"/>
    </row>
    <row r="142" spans="4:8" ht="16.5" hidden="1">
      <c r="D142" s="40"/>
      <c r="E142" s="40"/>
      <c r="F142" s="41"/>
      <c r="G142" s="40"/>
      <c r="H142" s="40"/>
    </row>
    <row r="143" spans="2:8" ht="47.25" customHeight="1">
      <c r="B143" s="42" t="s">
        <v>222</v>
      </c>
      <c r="C143" s="42"/>
      <c r="D143" s="42"/>
      <c r="E143" s="42"/>
      <c r="F143" s="42"/>
      <c r="G143" s="40"/>
      <c r="H143" s="41"/>
    </row>
    <row r="145" ht="16.5" hidden="1"/>
    <row r="146" ht="16.5" hidden="1">
      <c r="B146" s="4" t="s">
        <v>44</v>
      </c>
    </row>
    <row r="147" ht="16.5" hidden="1">
      <c r="B147" s="4" t="s">
        <v>45</v>
      </c>
    </row>
    <row r="148" ht="16.5" hidden="1">
      <c r="B148" s="4" t="s">
        <v>46</v>
      </c>
    </row>
  </sheetData>
  <sheetProtection/>
  <mergeCells count="19">
    <mergeCell ref="D1:H1"/>
    <mergeCell ref="C3:C4"/>
    <mergeCell ref="A31:A32"/>
    <mergeCell ref="B31:B32"/>
    <mergeCell ref="D31:D32"/>
    <mergeCell ref="H31:H32"/>
    <mergeCell ref="E31:E32"/>
    <mergeCell ref="C31:C32"/>
    <mergeCell ref="A2:H2"/>
    <mergeCell ref="G3:G4"/>
    <mergeCell ref="B143:F143"/>
    <mergeCell ref="G31:G32"/>
    <mergeCell ref="A30:H30"/>
    <mergeCell ref="F31:F32"/>
    <mergeCell ref="H3:H4"/>
    <mergeCell ref="B3:B4"/>
    <mergeCell ref="D3:D4"/>
    <mergeCell ref="E3:E4"/>
    <mergeCell ref="F3:F4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2019-04-30T11:06:35Z</cp:lastPrinted>
  <dcterms:created xsi:type="dcterms:W3CDTF">1996-10-08T23:32:33Z</dcterms:created>
  <dcterms:modified xsi:type="dcterms:W3CDTF">2019-05-06T07:27:06Z</dcterms:modified>
  <cp:category/>
  <cp:version/>
  <cp:contentType/>
  <cp:contentStatus/>
</cp:coreProperties>
</file>