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исполн.бюджета" sheetId="1" r:id="rId1"/>
  </sheets>
  <calcPr calcId="124519"/>
</workbook>
</file>

<file path=xl/calcChain.xml><?xml version="1.0" encoding="utf-8"?>
<calcChain xmlns="http://schemas.openxmlformats.org/spreadsheetml/2006/main">
  <c r="C78" i="1"/>
  <c r="C72"/>
  <c r="D78"/>
  <c r="E78"/>
  <c r="F78"/>
  <c r="G46"/>
  <c r="G45"/>
  <c r="I12"/>
  <c r="G12"/>
  <c r="I27"/>
  <c r="I28"/>
  <c r="I30"/>
  <c r="I32"/>
  <c r="I40"/>
  <c r="I41"/>
  <c r="I48"/>
  <c r="I49"/>
  <c r="I50"/>
  <c r="I51"/>
  <c r="I52"/>
  <c r="I53"/>
  <c r="I55"/>
  <c r="I56"/>
  <c r="I58"/>
  <c r="I59"/>
  <c r="I60"/>
  <c r="I62"/>
  <c r="I63"/>
  <c r="I65"/>
  <c r="I69"/>
  <c r="G27"/>
  <c r="G28"/>
  <c r="G29"/>
  <c r="G30"/>
  <c r="G31"/>
  <c r="G32"/>
  <c r="G34"/>
  <c r="G35"/>
  <c r="G37"/>
  <c r="G38"/>
  <c r="G39"/>
  <c r="G40"/>
  <c r="G41"/>
  <c r="G43"/>
  <c r="G44"/>
  <c r="G48"/>
  <c r="G49"/>
  <c r="G50"/>
  <c r="G51"/>
  <c r="G52"/>
  <c r="G53"/>
  <c r="G55"/>
  <c r="G56"/>
  <c r="G58"/>
  <c r="G59"/>
  <c r="G60"/>
  <c r="G62"/>
  <c r="G63"/>
  <c r="G65"/>
  <c r="G67"/>
  <c r="G69"/>
  <c r="G70"/>
  <c r="I10"/>
  <c r="I11"/>
  <c r="I14"/>
  <c r="I15"/>
  <c r="I16"/>
  <c r="I17"/>
  <c r="I18"/>
  <c r="I19"/>
  <c r="I22"/>
  <c r="I23"/>
  <c r="G10"/>
  <c r="G11"/>
  <c r="G13"/>
  <c r="G14"/>
  <c r="G15"/>
  <c r="G16"/>
  <c r="G18"/>
  <c r="G19"/>
  <c r="G22"/>
  <c r="G23"/>
  <c r="H68" l="1"/>
  <c r="D68"/>
  <c r="D71" s="1"/>
  <c r="F68"/>
  <c r="C68"/>
  <c r="H33"/>
  <c r="D33"/>
  <c r="F33"/>
  <c r="C33"/>
  <c r="D9"/>
  <c r="E9"/>
  <c r="F9"/>
  <c r="C9"/>
  <c r="H66"/>
  <c r="H64"/>
  <c r="H61"/>
  <c r="H57"/>
  <c r="H54"/>
  <c r="H47"/>
  <c r="H42"/>
  <c r="H36"/>
  <c r="H26"/>
  <c r="H21"/>
  <c r="H9"/>
  <c r="F66"/>
  <c r="F64"/>
  <c r="F61"/>
  <c r="F57"/>
  <c r="F54"/>
  <c r="F47"/>
  <c r="F42"/>
  <c r="F36"/>
  <c r="F26"/>
  <c r="H71" l="1"/>
  <c r="F71"/>
  <c r="G33"/>
  <c r="I68"/>
  <c r="I54"/>
  <c r="I61"/>
  <c r="I36"/>
  <c r="I47"/>
  <c r="I57"/>
  <c r="I64"/>
  <c r="G68"/>
  <c r="H24"/>
  <c r="F21"/>
  <c r="I71" l="1"/>
  <c r="I21"/>
  <c r="H72"/>
  <c r="F24"/>
  <c r="I24" s="1"/>
  <c r="E29"/>
  <c r="I9"/>
  <c r="F72" l="1"/>
  <c r="E37"/>
  <c r="E38"/>
  <c r="E39"/>
  <c r="E40"/>
  <c r="D36"/>
  <c r="C36"/>
  <c r="G36" s="1"/>
  <c r="E51"/>
  <c r="D61"/>
  <c r="C61"/>
  <c r="G61" s="1"/>
  <c r="E62"/>
  <c r="E63"/>
  <c r="E27"/>
  <c r="E28"/>
  <c r="E30"/>
  <c r="E31"/>
  <c r="E32"/>
  <c r="E35"/>
  <c r="E33" s="1"/>
  <c r="E41"/>
  <c r="E43"/>
  <c r="E44"/>
  <c r="E48"/>
  <c r="E49"/>
  <c r="E50"/>
  <c r="E52"/>
  <c r="E53"/>
  <c r="E55"/>
  <c r="E56"/>
  <c r="E58"/>
  <c r="E59"/>
  <c r="E60"/>
  <c r="E65"/>
  <c r="E67"/>
  <c r="E69"/>
  <c r="E68" s="1"/>
  <c r="E36" l="1"/>
  <c r="E61"/>
  <c r="H78" l="1"/>
  <c r="I26"/>
  <c r="D64"/>
  <c r="C64"/>
  <c r="G64" s="1"/>
  <c r="E64" l="1"/>
  <c r="C21"/>
  <c r="G21" s="1"/>
  <c r="D26"/>
  <c r="C26"/>
  <c r="G26" s="1"/>
  <c r="E22" l="1"/>
  <c r="G9" l="1"/>
  <c r="D66"/>
  <c r="C66"/>
  <c r="G66" s="1"/>
  <c r="D57"/>
  <c r="C57"/>
  <c r="G57" s="1"/>
  <c r="D54"/>
  <c r="C54"/>
  <c r="G54" s="1"/>
  <c r="D47"/>
  <c r="C47"/>
  <c r="D42"/>
  <c r="C42"/>
  <c r="G42" s="1"/>
  <c r="D21"/>
  <c r="G47" l="1"/>
  <c r="C71"/>
  <c r="G71" s="1"/>
  <c r="E47"/>
  <c r="E54"/>
  <c r="E57"/>
  <c r="E66"/>
  <c r="E42"/>
  <c r="E21"/>
  <c r="E26"/>
  <c r="D24"/>
  <c r="C24"/>
  <c r="G24" s="1"/>
  <c r="E71" l="1"/>
  <c r="D72"/>
  <c r="E24"/>
</calcChain>
</file>

<file path=xl/sharedStrings.xml><?xml version="1.0" encoding="utf-8"?>
<sst xmlns="http://schemas.openxmlformats.org/spreadsheetml/2006/main" count="162" uniqueCount="144">
  <si>
    <t xml:space="preserve">Сведения </t>
  </si>
  <si>
    <t>Код</t>
  </si>
  <si>
    <t>Наименования показателя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</si>
  <si>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</si>
  <si>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</si>
  <si>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</si>
  <si>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</si>
  <si>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</si>
  <si>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</si>
  <si>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</si>
  <si>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</si>
  <si>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</si>
  <si>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</si>
  <si>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</si>
  <si>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Всего:</t>
  </si>
  <si>
    <t>Расходы</t>
  </si>
  <si>
    <t>Общегосударственные вопросы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</si>
  <si>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</si>
  <si>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</si>
  <si>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</si>
  <si>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</si>
  <si>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</si>
  <si>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</si>
  <si>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</si>
  <si>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Результат исполнения бюджета (дефицит “-”, профицит “+”)</t>
  </si>
  <si>
    <t>Источники финансирования дефицита бюджета</t>
  </si>
  <si>
    <t>(отчетный период)</t>
  </si>
  <si>
    <t>0100</t>
  </si>
  <si>
    <t>0104</t>
  </si>
  <si>
    <t>0106</t>
  </si>
  <si>
    <t>0113</t>
  </si>
  <si>
    <t>Другие общегосударственные вопросы</t>
  </si>
  <si>
    <t>0400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</si>
  <si>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</si>
  <si>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</si>
  <si>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</si>
  <si>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</si>
  <si>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</si>
  <si>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</si>
  <si>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</si>
  <si>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</si>
  <si>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</si>
  <si>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</si>
  <si>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</si>
  <si>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</si>
  <si>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</si>
  <si>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</si>
  <si>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</si>
  <si>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</si>
  <si>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</si>
  <si>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</si>
  <si>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</si>
  <si>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</si>
  <si>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</si>
  <si>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</si>
  <si>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</si>
  <si>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</si>
  <si>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</si>
  <si>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</si>
  <si>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</si>
  <si>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</si>
  <si>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</si>
  <si>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</si>
  <si>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1200</t>
  </si>
  <si>
    <t>1300</t>
  </si>
  <si>
    <t>1301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</si>
  <si>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</si>
  <si>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</si>
  <si>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</si>
  <si>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10100000000000000</t>
  </si>
  <si>
    <t>10300000000000000</t>
  </si>
  <si>
    <t>10500000000000000</t>
  </si>
  <si>
    <t>10800000000000000</t>
  </si>
  <si>
    <t>11100000000000000</t>
  </si>
  <si>
    <t>11600000000000000</t>
  </si>
  <si>
    <t>11400000000000000</t>
  </si>
  <si>
    <t>20200000000000000</t>
  </si>
  <si>
    <t>01050000000000000</t>
  </si>
  <si>
    <t>(тыс. руб.)</t>
  </si>
  <si>
    <t>% исполнения бюджетных назначений</t>
  </si>
  <si>
    <t>20000000000000000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</si>
  <si>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</si>
  <si>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</si>
  <si>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</si>
  <si>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Обслуживание государственного внутреннего  и муниципального долга</t>
  </si>
  <si>
    <t>Межбюджетные трансферты общего характера бюджетам бюджетной системы Российской Федерации</t>
  </si>
  <si>
    <t>01020000000000000</t>
  </si>
  <si>
    <t>Кредиты кредитных органицаций в валюте Российской Федерации</t>
  </si>
  <si>
    <t>Изменение остатков средств на счетах по учету средств бюджетов</t>
  </si>
  <si>
    <t>Х</t>
  </si>
  <si>
    <t>11200000000000000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</si>
  <si>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</si>
  <si>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</si>
  <si>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Налоги на товары (работы,услуги), реализуемые на территории Российской Федерации</t>
  </si>
  <si>
    <t>11300000000000000</t>
  </si>
  <si>
    <t>Доходы от оказания платных услуг (работ) и компенсации затрат государства</t>
  </si>
  <si>
    <t>1202</t>
  </si>
  <si>
    <t>Периодическая печать и издательства</t>
  </si>
  <si>
    <t>0111</t>
  </si>
  <si>
    <t>Резервные фонды</t>
  </si>
  <si>
    <t>0703</t>
  </si>
  <si>
    <t>Дополнительное образование детей</t>
  </si>
  <si>
    <t xml:space="preserve">Молодежная политика </t>
  </si>
  <si>
    <t>об исполнении бюджета Ртищевского муниципального района</t>
  </si>
  <si>
    <t>0405</t>
  </si>
  <si>
    <t>Сельское хозяйство и рыболовство</t>
  </si>
  <si>
    <t>0408</t>
  </si>
  <si>
    <t>Транспорт</t>
  </si>
  <si>
    <t>1105</t>
  </si>
  <si>
    <t>Другие вопросы в области физической культуры и спорта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</si>
  <si>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</si>
  <si>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</si>
  <si>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</si>
  <si>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</si>
  <si>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</si>
  <si>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</si>
  <si>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Исполнение  за                                     6 месяцев 2019 года</t>
  </si>
  <si>
    <t>0705</t>
  </si>
  <si>
    <t>Профессиональная подготовка, переподготовка и повышение квалификации</t>
  </si>
  <si>
    <t>0401</t>
  </si>
  <si>
    <t>Общеэкономические вопросы</t>
  </si>
  <si>
    <t>11700000000000000</t>
  </si>
  <si>
    <t xml:space="preserve">Прочие неналоговые доходы </t>
  </si>
  <si>
    <t>0105</t>
  </si>
  <si>
    <t>Судебная система</t>
  </si>
  <si>
    <t>Прочие безвозмездные поступления</t>
  </si>
  <si>
    <t>20700000000000000</t>
  </si>
  <si>
    <t>10600000000000000</t>
  </si>
  <si>
    <t>Налоги на имущество</t>
  </si>
  <si>
    <t>0309</t>
  </si>
  <si>
    <t>Гражданская оборона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</si>
  <si>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</si>
  <si>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</si>
  <si>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Кассовое исполнение на 01.04.2022 года</t>
  </si>
  <si>
    <t>Бюджетные назначения  на 01.04.2023 год</t>
  </si>
  <si>
    <t>Кассовое исполнение на 01.04.2023 года</t>
  </si>
  <si>
    <t>Темп роста 2023 года к 2022 году, %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</si>
  <si>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</si>
  <si>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</si>
  <si>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</si>
  <si>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</si>
  <si>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Привлечение муниципальными районами кредитов от кредитных организаций в валюте Российской Федерации</t>
  </si>
  <si>
    <t>Погашение муниципальными районами кредитов от кредитных организаций в валюте Российской Федерации</t>
  </si>
  <si>
    <t>за I квартал 2023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</si>
</sst>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165" fontId="0" fillId="0" borderId="0" xfId="0" applyNumberFormat="1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81"/>
  <sheetViews>
    <sheetView tabSelected="1" topLeftCell="A69" workbookViewId="0">
      <selection activeCell="B80" sqref="B80"/>
    </sheetView>
  </sheetViews>
  <sheetFormatPr defaultRowHeight="14.4"/>
  <cols>
    <col min="1" max="1" width="21" style="24" customWidth="1"/>
    <col min="2" max="2" width="37.109375" style="25" customWidth="1"/>
    <col min="3" max="3" width="14.5546875" style="25" customWidth="1"/>
    <col min="4" max="4" width="15" style="25" hidden="1" customWidth="1"/>
    <col min="5" max="5" width="15.109375" style="25" hidden="1" customWidth="1"/>
    <col min="6" max="7" width="15.109375" style="25" customWidth="1"/>
    <col min="8" max="8" width="14.5546875" style="25" customWidth="1"/>
    <col min="9" max="9" width="14.33203125" style="25" customWidth="1"/>
  </cols>
  <sheetData>
    <row r="1" spans="1:9" ht="15.6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5.6">
      <c r="A2" s="33" t="s">
        <v>103</v>
      </c>
      <c r="B2" s="33"/>
      <c r="C2" s="33"/>
      <c r="D2" s="33"/>
      <c r="E2" s="33"/>
      <c r="F2" s="33"/>
      <c r="G2" s="33"/>
      <c r="H2" s="33"/>
      <c r="I2" s="33"/>
    </row>
    <row r="3" spans="1:9" ht="15.6">
      <c r="A3" s="34" t="s">
        <v>143</v>
      </c>
      <c r="B3" s="34"/>
      <c r="C3" s="34"/>
      <c r="D3" s="34"/>
      <c r="E3" s="34"/>
      <c r="F3" s="34"/>
      <c r="G3" s="34"/>
      <c r="H3" s="34"/>
      <c r="I3" s="34"/>
    </row>
    <row r="4" spans="1:9" ht="15.6">
      <c r="A4" s="35" t="s">
        <v>26</v>
      </c>
      <c r="B4" s="35"/>
      <c r="C4" s="35"/>
      <c r="D4" s="35"/>
      <c r="E4" s="35"/>
      <c r="F4" s="35"/>
      <c r="G4" s="35"/>
      <c r="H4" s="35"/>
      <c r="I4" s="35"/>
    </row>
    <row r="5" spans="1:9" ht="15.6">
      <c r="A5" s="4"/>
      <c r="B5" s="5"/>
      <c r="C5" s="5"/>
      <c r="D5" s="5"/>
      <c r="E5" s="5"/>
      <c r="F5" s="5"/>
      <c r="G5" s="5"/>
      <c r="H5" s="5"/>
      <c r="I5" s="5"/>
    </row>
    <row r="6" spans="1:9" ht="15.6">
      <c r="A6" s="36" t="s">
        <v>78</v>
      </c>
      <c r="B6" s="36"/>
      <c r="C6" s="36"/>
      <c r="D6" s="36"/>
      <c r="E6" s="36"/>
      <c r="F6" s="36"/>
      <c r="G6" s="36"/>
      <c r="H6" s="36"/>
      <c r="I6" s="36"/>
    </row>
    <row r="7" spans="1:9" ht="62.4">
      <c r="A7" s="6" t="s">
        <v>1</v>
      </c>
      <c r="B7" s="6" t="s">
        <v>2</v>
      </c>
      <c r="C7" s="7" t="s">
        <v>134</v>
      </c>
      <c r="D7" s="7" t="s">
        <v>116</v>
      </c>
      <c r="E7" s="6" t="s">
        <v>79</v>
      </c>
      <c r="F7" s="7" t="s">
        <v>135</v>
      </c>
      <c r="G7" s="7" t="s">
        <v>79</v>
      </c>
      <c r="H7" s="7" t="s">
        <v>133</v>
      </c>
      <c r="I7" s="6" t="s">
        <v>136</v>
      </c>
    </row>
    <row r="8" spans="1:9" ht="15.6">
      <c r="A8" s="6"/>
      <c r="B8" s="29" t="s">
        <v>3</v>
      </c>
      <c r="C8" s="29"/>
      <c r="D8" s="29"/>
      <c r="E8" s="29"/>
      <c r="F8" s="29"/>
      <c r="G8" s="29"/>
      <c r="H8" s="29"/>
      <c r="I8" s="29"/>
    </row>
    <row r="9" spans="1:9" s="1" customFormat="1" ht="15.6">
      <c r="A9" s="6"/>
      <c r="B9" s="8" t="s">
        <v>4</v>
      </c>
      <c r="C9" s="9">
        <f>SUM(C10:C20)</f>
        <v>246734.2</v>
      </c>
      <c r="D9" s="9">
        <f t="shared" ref="D9:F9" si="0">SUM(D10:D20)</f>
        <v>0</v>
      </c>
      <c r="E9" s="9">
        <f t="shared" si="0"/>
        <v>0</v>
      </c>
      <c r="F9" s="9">
        <f t="shared" si="0"/>
        <v>58946.200000000004</v>
      </c>
      <c r="G9" s="9">
        <f>F9/C9*100</f>
        <v>23.890567258207415</v>
      </c>
      <c r="H9" s="9">
        <f>SUM(H10:H20)</f>
        <v>58730.100000000006</v>
      </c>
      <c r="I9" s="10">
        <f>F9/H9*100</f>
        <v>100.36795442200848</v>
      </c>
    </row>
    <row r="10" spans="1:9" ht="15.6">
      <c r="A10" s="11" t="s">
        <v>69</v>
      </c>
      <c r="B10" s="12" t="s">
        <v>5</v>
      </c>
      <c r="C10" s="13">
        <v>155304.70000000001</v>
      </c>
      <c r="D10" s="13"/>
      <c r="E10" s="13"/>
      <c r="F10" s="13">
        <v>34503.800000000003</v>
      </c>
      <c r="G10" s="9">
        <f t="shared" ref="G10:G24" si="1">F10/C10*100</f>
        <v>22.216842117463283</v>
      </c>
      <c r="H10" s="13">
        <v>34540.400000000001</v>
      </c>
      <c r="I10" s="10">
        <f t="shared" ref="I10:I24" si="2">F10/H10*100</f>
        <v>99.894037127537615</v>
      </c>
    </row>
    <row r="11" spans="1:9" ht="46.8">
      <c r="A11" s="11" t="s">
        <v>70</v>
      </c>
      <c r="B11" s="12" t="s">
        <v>93</v>
      </c>
      <c r="C11" s="13">
        <v>16882</v>
      </c>
      <c r="D11" s="13"/>
      <c r="E11" s="13"/>
      <c r="F11" s="13">
        <v>4117.6000000000004</v>
      </c>
      <c r="G11" s="9">
        <f t="shared" si="1"/>
        <v>24.390475062196423</v>
      </c>
      <c r="H11" s="13">
        <v>3800.5</v>
      </c>
      <c r="I11" s="10">
        <f t="shared" si="2"/>
        <v>108.3436389948691</v>
      </c>
    </row>
    <row r="12" spans="1:9" s="3" customFormat="1" ht="15.6">
      <c r="A12" s="11" t="s">
        <v>71</v>
      </c>
      <c r="B12" s="12" t="s">
        <v>6</v>
      </c>
      <c r="C12" s="13">
        <v>22808.799999999999</v>
      </c>
      <c r="D12" s="13"/>
      <c r="E12" s="13"/>
      <c r="F12" s="13">
        <v>11691</v>
      </c>
      <c r="G12" s="9">
        <f t="shared" ref="G12" si="3">F12/C12*100</f>
        <v>51.256532566377885</v>
      </c>
      <c r="H12" s="13">
        <v>11499.7</v>
      </c>
      <c r="I12" s="10">
        <f t="shared" ref="I12" si="4">F12/H12*100</f>
        <v>101.6635216570867</v>
      </c>
    </row>
    <row r="13" spans="1:9" s="3" customFormat="1" ht="15.6">
      <c r="A13" s="11" t="s">
        <v>127</v>
      </c>
      <c r="B13" s="12" t="s">
        <v>128</v>
      </c>
      <c r="C13" s="13">
        <v>40632</v>
      </c>
      <c r="D13" s="13"/>
      <c r="E13" s="13"/>
      <c r="F13" s="13">
        <v>4932.8999999999996</v>
      </c>
      <c r="G13" s="9">
        <f t="shared" si="1"/>
        <v>12.140431187241582</v>
      </c>
      <c r="H13" s="13">
        <v>4847.3</v>
      </c>
      <c r="I13" s="10">
        <v>0</v>
      </c>
    </row>
    <row r="14" spans="1:9" ht="15.6">
      <c r="A14" s="11" t="s">
        <v>72</v>
      </c>
      <c r="B14" s="12" t="s">
        <v>7</v>
      </c>
      <c r="C14" s="13">
        <v>6065</v>
      </c>
      <c r="D14" s="13"/>
      <c r="E14" s="13"/>
      <c r="F14" s="13">
        <v>1446.5</v>
      </c>
      <c r="G14" s="9">
        <f t="shared" si="1"/>
        <v>23.849958779884584</v>
      </c>
      <c r="H14" s="13">
        <v>1222.2</v>
      </c>
      <c r="I14" s="10">
        <f t="shared" si="2"/>
        <v>118.3521518573065</v>
      </c>
    </row>
    <row r="15" spans="1:9" ht="66.75" customHeight="1">
      <c r="A15" s="11" t="s">
        <v>73</v>
      </c>
      <c r="B15" s="12" t="s">
        <v>8</v>
      </c>
      <c r="C15" s="13">
        <v>3000</v>
      </c>
      <c r="D15" s="13"/>
      <c r="E15" s="13"/>
      <c r="F15" s="13">
        <v>1009.8</v>
      </c>
      <c r="G15" s="9">
        <f t="shared" si="1"/>
        <v>33.660000000000004</v>
      </c>
      <c r="H15" s="13">
        <v>1213</v>
      </c>
      <c r="I15" s="10">
        <f t="shared" si="2"/>
        <v>83.248145094806262</v>
      </c>
    </row>
    <row r="16" spans="1:9" ht="31.2">
      <c r="A16" s="11" t="s">
        <v>90</v>
      </c>
      <c r="B16" s="12" t="s">
        <v>9</v>
      </c>
      <c r="C16" s="13">
        <v>541.70000000000005</v>
      </c>
      <c r="D16" s="13"/>
      <c r="E16" s="13"/>
      <c r="F16" s="13">
        <v>429.4</v>
      </c>
      <c r="G16" s="9">
        <f t="shared" si="1"/>
        <v>79.268968063503777</v>
      </c>
      <c r="H16" s="13">
        <v>205.1</v>
      </c>
      <c r="I16" s="10">
        <f t="shared" si="2"/>
        <v>209.36128717698682</v>
      </c>
    </row>
    <row r="17" spans="1:9" ht="46.8">
      <c r="A17" s="11" t="s">
        <v>94</v>
      </c>
      <c r="B17" s="12" t="s">
        <v>95</v>
      </c>
      <c r="C17" s="13">
        <v>0</v>
      </c>
      <c r="D17" s="13"/>
      <c r="E17" s="13"/>
      <c r="F17" s="13">
        <v>6.9</v>
      </c>
      <c r="G17" s="9">
        <v>0</v>
      </c>
      <c r="H17" s="13">
        <v>39</v>
      </c>
      <c r="I17" s="10">
        <f t="shared" si="2"/>
        <v>17.692307692307693</v>
      </c>
    </row>
    <row r="18" spans="1:9" ht="31.2">
      <c r="A18" s="11" t="s">
        <v>75</v>
      </c>
      <c r="B18" s="12" t="s">
        <v>10</v>
      </c>
      <c r="C18" s="13">
        <v>1200</v>
      </c>
      <c r="D18" s="13"/>
      <c r="E18" s="13"/>
      <c r="F18" s="13">
        <v>467.2</v>
      </c>
      <c r="G18" s="9">
        <f t="shared" si="1"/>
        <v>38.93333333333333</v>
      </c>
      <c r="H18" s="13">
        <v>1023.4</v>
      </c>
      <c r="I18" s="10">
        <f t="shared" si="2"/>
        <v>45.651749071721717</v>
      </c>
    </row>
    <row r="19" spans="1:9" ht="31.2">
      <c r="A19" s="11" t="s">
        <v>74</v>
      </c>
      <c r="B19" s="12" t="s">
        <v>11</v>
      </c>
      <c r="C19" s="13">
        <v>300</v>
      </c>
      <c r="D19" s="13"/>
      <c r="E19" s="13"/>
      <c r="F19" s="13">
        <v>341.1</v>
      </c>
      <c r="G19" s="9">
        <f t="shared" si="1"/>
        <v>113.7</v>
      </c>
      <c r="H19" s="13">
        <v>339.5</v>
      </c>
      <c r="I19" s="10">
        <f t="shared" si="2"/>
        <v>100.47128129602356</v>
      </c>
    </row>
    <row r="20" spans="1:9" s="3" customFormat="1" ht="15.6" hidden="1">
      <c r="A20" s="11" t="s">
        <v>121</v>
      </c>
      <c r="B20" s="12" t="s">
        <v>122</v>
      </c>
      <c r="C20" s="13">
        <v>0</v>
      </c>
      <c r="D20" s="13"/>
      <c r="E20" s="13"/>
      <c r="F20" s="13">
        <v>0</v>
      </c>
      <c r="G20" s="9">
        <v>0</v>
      </c>
      <c r="H20" s="13">
        <v>0</v>
      </c>
      <c r="I20" s="10">
        <v>0</v>
      </c>
    </row>
    <row r="21" spans="1:9" s="1" customFormat="1" ht="18" customHeight="1">
      <c r="A21" s="14" t="s">
        <v>80</v>
      </c>
      <c r="B21" s="8" t="s">
        <v>12</v>
      </c>
      <c r="C21" s="9">
        <f>SUM(C22:C22)</f>
        <v>830137.2</v>
      </c>
      <c r="D21" s="9">
        <f>SUM(D22:D22)</f>
        <v>283431.5</v>
      </c>
      <c r="E21" s="9">
        <f t="shared" ref="E21:E24" si="5">IFERROR(D21/C21*100,0)</f>
        <v>34.142729659627349</v>
      </c>
      <c r="F21" s="9">
        <f>F22+F23</f>
        <v>187406.6</v>
      </c>
      <c r="G21" s="9">
        <f t="shared" si="1"/>
        <v>22.575376696767719</v>
      </c>
      <c r="H21" s="9">
        <f>H22+H23</f>
        <v>146124.6</v>
      </c>
      <c r="I21" s="10">
        <f t="shared" si="2"/>
        <v>128.25123216761585</v>
      </c>
    </row>
    <row r="22" spans="1:9" ht="46.8">
      <c r="A22" s="11" t="s">
        <v>76</v>
      </c>
      <c r="B22" s="12" t="s">
        <v>13</v>
      </c>
      <c r="C22" s="13">
        <v>830137.2</v>
      </c>
      <c r="D22" s="13">
        <v>283431.5</v>
      </c>
      <c r="E22" s="13">
        <f t="shared" si="5"/>
        <v>34.142729659627349</v>
      </c>
      <c r="F22" s="13">
        <v>187406.6</v>
      </c>
      <c r="G22" s="9">
        <f t="shared" si="1"/>
        <v>22.575376696767719</v>
      </c>
      <c r="H22" s="13">
        <v>146124.6</v>
      </c>
      <c r="I22" s="10">
        <f t="shared" si="2"/>
        <v>128.25123216761585</v>
      </c>
    </row>
    <row r="23" spans="1:9" s="3" customFormat="1" ht="15.6" hidden="1">
      <c r="A23" s="11" t="s">
        <v>126</v>
      </c>
      <c r="B23" s="12" t="s">
        <v>125</v>
      </c>
      <c r="C23" s="13"/>
      <c r="D23" s="13"/>
      <c r="E23" s="13"/>
      <c r="F23" s="13"/>
      <c r="G23" s="9" t="e">
        <f t="shared" si="1"/>
        <v>#DIV/0!</v>
      </c>
      <c r="H23" s="13"/>
      <c r="I23" s="10" t="e">
        <f t="shared" si="2"/>
        <v>#DIV/0!</v>
      </c>
    </row>
    <row r="24" spans="1:9" ht="15.6">
      <c r="A24" s="15"/>
      <c r="B24" s="8" t="s">
        <v>14</v>
      </c>
      <c r="C24" s="9">
        <f>C21+C9</f>
        <v>1076871.3999999999</v>
      </c>
      <c r="D24" s="9">
        <f>D21+D9</f>
        <v>283431.5</v>
      </c>
      <c r="E24" s="9">
        <f t="shared" si="5"/>
        <v>26.319902265024403</v>
      </c>
      <c r="F24" s="9">
        <f>F21+F9</f>
        <v>246352.80000000002</v>
      </c>
      <c r="G24" s="9">
        <f t="shared" si="1"/>
        <v>22.876714898362057</v>
      </c>
      <c r="H24" s="9">
        <f>H21+H9</f>
        <v>204854.7</v>
      </c>
      <c r="I24" s="10">
        <f t="shared" si="2"/>
        <v>120.25733361255564</v>
      </c>
    </row>
    <row r="25" spans="1:9" ht="15.6">
      <c r="A25" s="15"/>
      <c r="B25" s="30" t="s">
        <v>15</v>
      </c>
      <c r="C25" s="31"/>
      <c r="D25" s="31"/>
      <c r="E25" s="31"/>
      <c r="F25" s="31"/>
      <c r="G25" s="31"/>
      <c r="H25" s="31"/>
      <c r="I25" s="32"/>
    </row>
    <row r="26" spans="1:9" ht="15.6">
      <c r="A26" s="16" t="s">
        <v>27</v>
      </c>
      <c r="B26" s="17" t="s">
        <v>16</v>
      </c>
      <c r="C26" s="9">
        <f>SUM(C27:C32)</f>
        <v>71016.800000000003</v>
      </c>
      <c r="D26" s="9">
        <f>SUM(D27:D32)</f>
        <v>28997.8</v>
      </c>
      <c r="E26" s="9">
        <f>IFERROR(D26/C26*100,0)</f>
        <v>40.832310101271808</v>
      </c>
      <c r="F26" s="9">
        <f>F27+F28+F29+F30+F31+F32</f>
        <v>14127.000000000002</v>
      </c>
      <c r="G26" s="9">
        <f>F26/C26*100</f>
        <v>19.892476146489283</v>
      </c>
      <c r="H26" s="9">
        <f>H27+H28+H29+H30+H31+H32</f>
        <v>11701.3</v>
      </c>
      <c r="I26" s="10">
        <f>F26/H26*100</f>
        <v>120.73017527966981</v>
      </c>
    </row>
    <row r="27" spans="1:9" s="2" customFormat="1" ht="62.4">
      <c r="A27" s="18" t="s">
        <v>91</v>
      </c>
      <c r="B27" s="19" t="s">
        <v>92</v>
      </c>
      <c r="C27" s="13">
        <v>2930</v>
      </c>
      <c r="D27" s="13">
        <v>1170.5</v>
      </c>
      <c r="E27" s="13">
        <f t="shared" ref="E27:E69" si="6">IFERROR(D27/C27*100,0)</f>
        <v>39.948805460750854</v>
      </c>
      <c r="F27" s="13">
        <v>716.7</v>
      </c>
      <c r="G27" s="9">
        <f t="shared" ref="G27:G71" si="7">F27/C27*100</f>
        <v>24.46075085324232</v>
      </c>
      <c r="H27" s="13">
        <v>535.9</v>
      </c>
      <c r="I27" s="10">
        <f t="shared" ref="I27:I71" si="8">F27/H27*100</f>
        <v>133.73763761895879</v>
      </c>
    </row>
    <row r="28" spans="1:9" ht="93.6">
      <c r="A28" s="18" t="s">
        <v>28</v>
      </c>
      <c r="B28" s="19" t="s">
        <v>81</v>
      </c>
      <c r="C28" s="13">
        <v>37621.5</v>
      </c>
      <c r="D28" s="13">
        <v>12556.3</v>
      </c>
      <c r="E28" s="13">
        <f t="shared" si="6"/>
        <v>33.375330595537122</v>
      </c>
      <c r="F28" s="13">
        <v>8811.6</v>
      </c>
      <c r="G28" s="9">
        <f t="shared" si="7"/>
        <v>23.421713647781189</v>
      </c>
      <c r="H28" s="13">
        <v>5217</v>
      </c>
      <c r="I28" s="10">
        <f t="shared" si="8"/>
        <v>168.90166762507189</v>
      </c>
    </row>
    <row r="29" spans="1:9" s="3" customFormat="1" ht="15.6">
      <c r="A29" s="18" t="s">
        <v>123</v>
      </c>
      <c r="B29" s="19" t="s">
        <v>124</v>
      </c>
      <c r="C29" s="13">
        <v>7.1</v>
      </c>
      <c r="D29" s="13">
        <v>0</v>
      </c>
      <c r="E29" s="13">
        <f t="shared" si="6"/>
        <v>0</v>
      </c>
      <c r="F29" s="13">
        <v>0</v>
      </c>
      <c r="G29" s="9">
        <f t="shared" si="7"/>
        <v>0</v>
      </c>
      <c r="H29" s="13">
        <v>0</v>
      </c>
      <c r="I29" s="10">
        <v>0</v>
      </c>
    </row>
    <row r="30" spans="1:9" ht="78">
      <c r="A30" s="18" t="s">
        <v>29</v>
      </c>
      <c r="B30" s="19" t="s">
        <v>82</v>
      </c>
      <c r="C30" s="13">
        <v>15998</v>
      </c>
      <c r="D30" s="13">
        <v>4182.7</v>
      </c>
      <c r="E30" s="13">
        <f t="shared" si="6"/>
        <v>26.145143142892863</v>
      </c>
      <c r="F30" s="13">
        <v>1955.1</v>
      </c>
      <c r="G30" s="9">
        <f t="shared" si="7"/>
        <v>12.220902612826603</v>
      </c>
      <c r="H30" s="13">
        <v>1736.5</v>
      </c>
      <c r="I30" s="10">
        <f t="shared" si="8"/>
        <v>112.58854016700259</v>
      </c>
    </row>
    <row r="31" spans="1:9" ht="15.6">
      <c r="A31" s="18" t="s">
        <v>98</v>
      </c>
      <c r="B31" s="19" t="s">
        <v>99</v>
      </c>
      <c r="C31" s="13">
        <v>2516.5</v>
      </c>
      <c r="D31" s="13">
        <v>0</v>
      </c>
      <c r="E31" s="13">
        <f t="shared" si="6"/>
        <v>0</v>
      </c>
      <c r="F31" s="13">
        <v>0</v>
      </c>
      <c r="G31" s="9">
        <f t="shared" si="7"/>
        <v>0</v>
      </c>
      <c r="H31" s="13">
        <v>0</v>
      </c>
      <c r="I31" s="10">
        <v>0</v>
      </c>
    </row>
    <row r="32" spans="1:9" ht="31.2">
      <c r="A32" s="18" t="s">
        <v>30</v>
      </c>
      <c r="B32" s="19" t="s">
        <v>31</v>
      </c>
      <c r="C32" s="13">
        <v>11943.7</v>
      </c>
      <c r="D32" s="13">
        <v>11088.3</v>
      </c>
      <c r="E32" s="13">
        <f t="shared" si="6"/>
        <v>92.838065256160135</v>
      </c>
      <c r="F32" s="13">
        <v>2643.6</v>
      </c>
      <c r="G32" s="9">
        <f t="shared" si="7"/>
        <v>22.133844621013587</v>
      </c>
      <c r="H32" s="13">
        <v>4211.8999999999996</v>
      </c>
      <c r="I32" s="10">
        <f t="shared" si="8"/>
        <v>62.765022911275203</v>
      </c>
    </row>
    <row r="33" spans="1:9" ht="31.2">
      <c r="A33" s="16" t="s">
        <v>110</v>
      </c>
      <c r="B33" s="17" t="s">
        <v>111</v>
      </c>
      <c r="C33" s="9">
        <f>C35+C34</f>
        <v>150</v>
      </c>
      <c r="D33" s="9">
        <f t="shared" ref="D33:F33" si="9">D35+D34</f>
        <v>0</v>
      </c>
      <c r="E33" s="9">
        <f t="shared" si="9"/>
        <v>0</v>
      </c>
      <c r="F33" s="9">
        <f t="shared" si="9"/>
        <v>0</v>
      </c>
      <c r="G33" s="9">
        <f t="shared" si="7"/>
        <v>0</v>
      </c>
      <c r="H33" s="9">
        <f>H35+H34</f>
        <v>0</v>
      </c>
      <c r="I33" s="10">
        <v>0</v>
      </c>
    </row>
    <row r="34" spans="1:9" s="3" customFormat="1" ht="15.6">
      <c r="A34" s="18" t="s">
        <v>129</v>
      </c>
      <c r="B34" s="19" t="s">
        <v>130</v>
      </c>
      <c r="C34" s="13">
        <v>50</v>
      </c>
      <c r="D34" s="13"/>
      <c r="E34" s="13"/>
      <c r="F34" s="13">
        <v>0</v>
      </c>
      <c r="G34" s="9">
        <f t="shared" si="7"/>
        <v>0</v>
      </c>
      <c r="H34" s="13">
        <v>0</v>
      </c>
      <c r="I34" s="10">
        <v>0</v>
      </c>
    </row>
    <row r="35" spans="1:9" ht="46.8">
      <c r="A35" s="18" t="s">
        <v>112</v>
      </c>
      <c r="B35" s="19" t="s">
        <v>113</v>
      </c>
      <c r="C35" s="13">
        <v>100</v>
      </c>
      <c r="D35" s="13">
        <v>0</v>
      </c>
      <c r="E35" s="13">
        <f t="shared" si="6"/>
        <v>0</v>
      </c>
      <c r="F35" s="13">
        <v>0</v>
      </c>
      <c r="G35" s="9">
        <f t="shared" si="7"/>
        <v>0</v>
      </c>
      <c r="H35" s="13">
        <v>0</v>
      </c>
      <c r="I35" s="10">
        <v>0</v>
      </c>
    </row>
    <row r="36" spans="1:9" ht="15.6">
      <c r="A36" s="16" t="s">
        <v>32</v>
      </c>
      <c r="B36" s="17" t="s">
        <v>17</v>
      </c>
      <c r="C36" s="9">
        <f>C38+C39+C40+C41+C37</f>
        <v>97482.2</v>
      </c>
      <c r="D36" s="9">
        <f>D38+D39+D40+D41+D37</f>
        <v>2493.1999999999998</v>
      </c>
      <c r="E36" s="9">
        <f t="shared" si="6"/>
        <v>2.5575951301878703</v>
      </c>
      <c r="F36" s="9">
        <f>F37+F38+F39+F40+F41</f>
        <v>8395.1</v>
      </c>
      <c r="G36" s="9">
        <f t="shared" si="7"/>
        <v>8.6119312038505491</v>
      </c>
      <c r="H36" s="9">
        <f>H37+H38+H39+H40+H41</f>
        <v>6025.2</v>
      </c>
      <c r="I36" s="10">
        <f t="shared" si="8"/>
        <v>139.33313416982008</v>
      </c>
    </row>
    <row r="37" spans="1:9" s="3" customFormat="1" ht="15.6">
      <c r="A37" s="18" t="s">
        <v>119</v>
      </c>
      <c r="B37" s="19" t="s">
        <v>120</v>
      </c>
      <c r="C37" s="13">
        <v>65</v>
      </c>
      <c r="D37" s="13">
        <v>0</v>
      </c>
      <c r="E37" s="13">
        <f t="shared" si="6"/>
        <v>0</v>
      </c>
      <c r="F37" s="13">
        <v>0</v>
      </c>
      <c r="G37" s="9">
        <f t="shared" si="7"/>
        <v>0</v>
      </c>
      <c r="H37" s="13">
        <v>0</v>
      </c>
      <c r="I37" s="10">
        <v>0</v>
      </c>
    </row>
    <row r="38" spans="1:9" ht="15.6">
      <c r="A38" s="18" t="s">
        <v>104</v>
      </c>
      <c r="B38" s="19" t="s">
        <v>105</v>
      </c>
      <c r="C38" s="13">
        <v>74.900000000000006</v>
      </c>
      <c r="D38" s="13">
        <v>0</v>
      </c>
      <c r="E38" s="13">
        <f t="shared" si="6"/>
        <v>0</v>
      </c>
      <c r="F38" s="13">
        <v>0</v>
      </c>
      <c r="G38" s="9">
        <f t="shared" si="7"/>
        <v>0</v>
      </c>
      <c r="H38" s="13">
        <v>0</v>
      </c>
      <c r="I38" s="10">
        <v>0</v>
      </c>
    </row>
    <row r="39" spans="1:9" ht="15.6">
      <c r="A39" s="18" t="s">
        <v>106</v>
      </c>
      <c r="B39" s="19" t="s">
        <v>107</v>
      </c>
      <c r="C39" s="13">
        <v>6500</v>
      </c>
      <c r="D39" s="13">
        <v>220.2</v>
      </c>
      <c r="E39" s="13">
        <f t="shared" si="6"/>
        <v>3.3876923076923076</v>
      </c>
      <c r="F39" s="13">
        <v>1651.6</v>
      </c>
      <c r="G39" s="9">
        <f t="shared" si="7"/>
        <v>25.409230769230767</v>
      </c>
      <c r="H39" s="13">
        <v>1022.3</v>
      </c>
      <c r="I39" s="10">
        <v>0</v>
      </c>
    </row>
    <row r="40" spans="1:9" ht="31.2">
      <c r="A40" s="18" t="s">
        <v>33</v>
      </c>
      <c r="B40" s="19" t="s">
        <v>83</v>
      </c>
      <c r="C40" s="13">
        <v>79243.8</v>
      </c>
      <c r="D40" s="13">
        <v>2019</v>
      </c>
      <c r="E40" s="13">
        <f t="shared" si="6"/>
        <v>2.547833395167824</v>
      </c>
      <c r="F40" s="13">
        <v>6743.5</v>
      </c>
      <c r="G40" s="9">
        <f t="shared" si="7"/>
        <v>8.5098140169956515</v>
      </c>
      <c r="H40" s="13">
        <v>4942.8999999999996</v>
      </c>
      <c r="I40" s="10">
        <f t="shared" si="8"/>
        <v>136.42800784964294</v>
      </c>
    </row>
    <row r="41" spans="1:9" ht="31.2">
      <c r="A41" s="18" t="s">
        <v>34</v>
      </c>
      <c r="B41" s="19" t="s">
        <v>35</v>
      </c>
      <c r="C41" s="13">
        <v>11598.5</v>
      </c>
      <c r="D41" s="13">
        <v>254</v>
      </c>
      <c r="E41" s="13">
        <f t="shared" si="6"/>
        <v>2.1899383540975128</v>
      </c>
      <c r="F41" s="13">
        <v>0</v>
      </c>
      <c r="G41" s="9">
        <f t="shared" si="7"/>
        <v>0</v>
      </c>
      <c r="H41" s="13">
        <v>60</v>
      </c>
      <c r="I41" s="10">
        <f t="shared" si="8"/>
        <v>0</v>
      </c>
    </row>
    <row r="42" spans="1:9" ht="31.2">
      <c r="A42" s="16" t="s">
        <v>36</v>
      </c>
      <c r="B42" s="17" t="s">
        <v>37</v>
      </c>
      <c r="C42" s="9">
        <f>SUM(C43:C44)</f>
        <v>6158.9</v>
      </c>
      <c r="D42" s="9">
        <f>SUM(D43:D44)</f>
        <v>2821.1</v>
      </c>
      <c r="E42" s="9">
        <f t="shared" si="6"/>
        <v>45.805257432333697</v>
      </c>
      <c r="F42" s="9">
        <f>F43+F44</f>
        <v>2574.4</v>
      </c>
      <c r="G42" s="9">
        <f t="shared" si="7"/>
        <v>41.799672019354112</v>
      </c>
      <c r="H42" s="9">
        <f>H43+H44</f>
        <v>0</v>
      </c>
      <c r="I42" s="10">
        <v>0</v>
      </c>
    </row>
    <row r="43" spans="1:9" ht="15.6">
      <c r="A43" s="18" t="s">
        <v>38</v>
      </c>
      <c r="B43" s="19" t="s">
        <v>39</v>
      </c>
      <c r="C43" s="13">
        <v>2680</v>
      </c>
      <c r="D43" s="13">
        <v>265.10000000000002</v>
      </c>
      <c r="E43" s="13">
        <f t="shared" si="6"/>
        <v>9.8917910447761201</v>
      </c>
      <c r="F43" s="13">
        <v>0</v>
      </c>
      <c r="G43" s="9">
        <f t="shared" si="7"/>
        <v>0</v>
      </c>
      <c r="H43" s="13">
        <v>0</v>
      </c>
      <c r="I43" s="10">
        <v>0</v>
      </c>
    </row>
    <row r="44" spans="1:9" ht="15.6">
      <c r="A44" s="18" t="s">
        <v>40</v>
      </c>
      <c r="B44" s="19" t="s">
        <v>41</v>
      </c>
      <c r="C44" s="13">
        <v>3478.9</v>
      </c>
      <c r="D44" s="13">
        <v>2556</v>
      </c>
      <c r="E44" s="13">
        <f t="shared" si="6"/>
        <v>73.4714996119463</v>
      </c>
      <c r="F44" s="13">
        <v>2574.4</v>
      </c>
      <c r="G44" s="9">
        <f t="shared" si="7"/>
        <v>74.000402426054208</v>
      </c>
      <c r="H44" s="13">
        <v>0</v>
      </c>
      <c r="I44" s="10">
        <v>0</v>
      </c>
    </row>
    <row r="45" spans="1:9" s="1" customFormat="1" ht="15.6">
      <c r="A45" s="16" t="s">
        <v>137</v>
      </c>
      <c r="B45" s="17" t="s">
        <v>138</v>
      </c>
      <c r="C45" s="9">
        <v>100</v>
      </c>
      <c r="D45" s="9"/>
      <c r="E45" s="9"/>
      <c r="F45" s="9">
        <v>0</v>
      </c>
      <c r="G45" s="9">
        <f t="shared" si="7"/>
        <v>0</v>
      </c>
      <c r="H45" s="9">
        <v>0</v>
      </c>
      <c r="I45" s="10">
        <v>0</v>
      </c>
    </row>
    <row r="46" spans="1:9" s="3" customFormat="1" ht="34.200000000000003" customHeight="1">
      <c r="A46" s="18" t="s">
        <v>139</v>
      </c>
      <c r="B46" s="19" t="s">
        <v>140</v>
      </c>
      <c r="C46" s="13">
        <v>100</v>
      </c>
      <c r="D46" s="13"/>
      <c r="E46" s="13"/>
      <c r="F46" s="13">
        <v>0</v>
      </c>
      <c r="G46" s="9">
        <f t="shared" si="7"/>
        <v>0</v>
      </c>
      <c r="H46" s="13">
        <v>0</v>
      </c>
      <c r="I46" s="10">
        <v>0</v>
      </c>
    </row>
    <row r="47" spans="1:9" ht="15.6">
      <c r="A47" s="16" t="s">
        <v>42</v>
      </c>
      <c r="B47" s="17" t="s">
        <v>18</v>
      </c>
      <c r="C47" s="9">
        <f>SUM(C48:C53)</f>
        <v>751941.70000000007</v>
      </c>
      <c r="D47" s="9">
        <f>SUM(D48:D53)</f>
        <v>267608.19999999995</v>
      </c>
      <c r="E47" s="9">
        <f t="shared" si="6"/>
        <v>35.588955899107596</v>
      </c>
      <c r="F47" s="9">
        <f>F48+F49+F50+F51+F52+F53</f>
        <v>171505.10000000003</v>
      </c>
      <c r="G47" s="9">
        <f t="shared" si="7"/>
        <v>22.808297504979443</v>
      </c>
      <c r="H47" s="9">
        <f>H48+H49+H50+H51+H52+H53</f>
        <v>142028.9</v>
      </c>
      <c r="I47" s="10">
        <f t="shared" si="8"/>
        <v>120.75366351496071</v>
      </c>
    </row>
    <row r="48" spans="1:9" ht="15.6">
      <c r="A48" s="18" t="s">
        <v>43</v>
      </c>
      <c r="B48" s="19" t="s">
        <v>44</v>
      </c>
      <c r="C48" s="13">
        <v>193776.9</v>
      </c>
      <c r="D48" s="13">
        <v>79386</v>
      </c>
      <c r="E48" s="13">
        <f t="shared" si="6"/>
        <v>40.967731447866079</v>
      </c>
      <c r="F48" s="13">
        <v>45330</v>
      </c>
      <c r="G48" s="9">
        <f t="shared" si="7"/>
        <v>23.392881194817338</v>
      </c>
      <c r="H48" s="13">
        <v>36781.4</v>
      </c>
      <c r="I48" s="10">
        <f t="shared" si="8"/>
        <v>123.24163843681862</v>
      </c>
    </row>
    <row r="49" spans="1:9" ht="15.6">
      <c r="A49" s="18" t="s">
        <v>45</v>
      </c>
      <c r="B49" s="19" t="s">
        <v>46</v>
      </c>
      <c r="C49" s="13">
        <v>487595.4</v>
      </c>
      <c r="D49" s="13">
        <v>159256.29999999999</v>
      </c>
      <c r="E49" s="13">
        <f t="shared" si="6"/>
        <v>32.661567356870059</v>
      </c>
      <c r="F49" s="13">
        <v>110353.2</v>
      </c>
      <c r="G49" s="9">
        <f t="shared" si="7"/>
        <v>22.632124913401562</v>
      </c>
      <c r="H49" s="13">
        <v>93978.5</v>
      </c>
      <c r="I49" s="10">
        <f t="shared" si="8"/>
        <v>117.42387886591081</v>
      </c>
    </row>
    <row r="50" spans="1:9" ht="15.6">
      <c r="A50" s="18" t="s">
        <v>100</v>
      </c>
      <c r="B50" s="19" t="s">
        <v>101</v>
      </c>
      <c r="C50" s="13">
        <v>24519.4</v>
      </c>
      <c r="D50" s="13">
        <v>15967.9</v>
      </c>
      <c r="E50" s="13">
        <f t="shared" si="6"/>
        <v>65.123534833641926</v>
      </c>
      <c r="F50" s="13">
        <v>6277.7</v>
      </c>
      <c r="G50" s="9">
        <f t="shared" si="7"/>
        <v>25.602991916604807</v>
      </c>
      <c r="H50" s="13">
        <v>5523.4</v>
      </c>
      <c r="I50" s="10">
        <f t="shared" si="8"/>
        <v>113.65644349494876</v>
      </c>
    </row>
    <row r="51" spans="1:9" s="3" customFormat="1" ht="46.8">
      <c r="A51" s="18" t="s">
        <v>117</v>
      </c>
      <c r="B51" s="19" t="s">
        <v>118</v>
      </c>
      <c r="C51" s="13">
        <v>164</v>
      </c>
      <c r="D51" s="13">
        <v>54.5</v>
      </c>
      <c r="E51" s="13">
        <f t="shared" si="6"/>
        <v>33.231707317073173</v>
      </c>
      <c r="F51" s="13">
        <v>0</v>
      </c>
      <c r="G51" s="9">
        <f t="shared" si="7"/>
        <v>0</v>
      </c>
      <c r="H51" s="13">
        <v>11.8</v>
      </c>
      <c r="I51" s="10">
        <f t="shared" si="8"/>
        <v>0</v>
      </c>
    </row>
    <row r="52" spans="1:9" ht="15.6">
      <c r="A52" s="18" t="s">
        <v>47</v>
      </c>
      <c r="B52" s="19" t="s">
        <v>102</v>
      </c>
      <c r="C52" s="13">
        <v>130</v>
      </c>
      <c r="D52" s="13">
        <v>702.8</v>
      </c>
      <c r="E52" s="13">
        <f t="shared" si="6"/>
        <v>540.61538461538453</v>
      </c>
      <c r="F52" s="13">
        <v>0</v>
      </c>
      <c r="G52" s="9">
        <f t="shared" si="7"/>
        <v>0</v>
      </c>
      <c r="H52" s="13">
        <v>70.099999999999994</v>
      </c>
      <c r="I52" s="10">
        <f t="shared" si="8"/>
        <v>0</v>
      </c>
    </row>
    <row r="53" spans="1:9" ht="31.2">
      <c r="A53" s="18" t="s">
        <v>48</v>
      </c>
      <c r="B53" s="19" t="s">
        <v>49</v>
      </c>
      <c r="C53" s="13">
        <v>45756</v>
      </c>
      <c r="D53" s="13">
        <v>12240.7</v>
      </c>
      <c r="E53" s="13">
        <f t="shared" si="6"/>
        <v>26.752119940554248</v>
      </c>
      <c r="F53" s="13">
        <v>9544.2000000000007</v>
      </c>
      <c r="G53" s="9">
        <f t="shared" si="7"/>
        <v>20.85890375032783</v>
      </c>
      <c r="H53" s="13">
        <v>5663.7</v>
      </c>
      <c r="I53" s="10">
        <f t="shared" si="8"/>
        <v>168.51528152974205</v>
      </c>
    </row>
    <row r="54" spans="1:9" ht="16.5" customHeight="1">
      <c r="A54" s="16" t="s">
        <v>50</v>
      </c>
      <c r="B54" s="17" t="s">
        <v>19</v>
      </c>
      <c r="C54" s="9">
        <f>SUM(C55:C56)</f>
        <v>144055</v>
      </c>
      <c r="D54" s="9">
        <f>SUM(D55:D56)</f>
        <v>48570</v>
      </c>
      <c r="E54" s="9">
        <f t="shared" si="6"/>
        <v>33.71628891742737</v>
      </c>
      <c r="F54" s="9">
        <f>F55+F56</f>
        <v>29908.5</v>
      </c>
      <c r="G54" s="9">
        <f t="shared" si="7"/>
        <v>20.761861788900074</v>
      </c>
      <c r="H54" s="9">
        <f>H55+H56</f>
        <v>24290</v>
      </c>
      <c r="I54" s="10">
        <f t="shared" si="8"/>
        <v>123.13091807328118</v>
      </c>
    </row>
    <row r="55" spans="1:9" ht="15.6">
      <c r="A55" s="18" t="s">
        <v>51</v>
      </c>
      <c r="B55" s="19" t="s">
        <v>52</v>
      </c>
      <c r="C55" s="13">
        <v>113985.8</v>
      </c>
      <c r="D55" s="13">
        <v>36203.199999999997</v>
      </c>
      <c r="E55" s="13">
        <f t="shared" si="6"/>
        <v>31.761149195777016</v>
      </c>
      <c r="F55" s="13">
        <v>22555.200000000001</v>
      </c>
      <c r="G55" s="9">
        <f t="shared" si="7"/>
        <v>19.787727945059824</v>
      </c>
      <c r="H55" s="13">
        <v>18371.8</v>
      </c>
      <c r="I55" s="10">
        <f t="shared" si="8"/>
        <v>122.77076824263273</v>
      </c>
    </row>
    <row r="56" spans="1:9" ht="31.2">
      <c r="A56" s="18" t="s">
        <v>53</v>
      </c>
      <c r="B56" s="19" t="s">
        <v>54</v>
      </c>
      <c r="C56" s="13">
        <v>30069.200000000001</v>
      </c>
      <c r="D56" s="13">
        <v>12366.8</v>
      </c>
      <c r="E56" s="13">
        <f t="shared" si="6"/>
        <v>41.127798544690243</v>
      </c>
      <c r="F56" s="13">
        <v>7353.3</v>
      </c>
      <c r="G56" s="9">
        <f t="shared" si="7"/>
        <v>24.454591409149561</v>
      </c>
      <c r="H56" s="13">
        <v>5918.2</v>
      </c>
      <c r="I56" s="10">
        <f t="shared" si="8"/>
        <v>124.24892703862662</v>
      </c>
    </row>
    <row r="57" spans="1:9" ht="15.6">
      <c r="A57" s="16" t="s">
        <v>55</v>
      </c>
      <c r="B57" s="17" t="s">
        <v>20</v>
      </c>
      <c r="C57" s="9">
        <f>SUM(C58:C60)</f>
        <v>22766.3</v>
      </c>
      <c r="D57" s="9">
        <f>SUM(D58:D60)</f>
        <v>13038.5</v>
      </c>
      <c r="E57" s="9">
        <f t="shared" si="6"/>
        <v>57.271054145820798</v>
      </c>
      <c r="F57" s="9">
        <f>F58+F59+F60</f>
        <v>9492.7999999999993</v>
      </c>
      <c r="G57" s="9">
        <f t="shared" si="7"/>
        <v>41.696718395171814</v>
      </c>
      <c r="H57" s="9">
        <f>H58+H59+H60</f>
        <v>8164</v>
      </c>
      <c r="I57" s="10">
        <f t="shared" si="8"/>
        <v>116.2763351298383</v>
      </c>
    </row>
    <row r="58" spans="1:9" s="25" customFormat="1" ht="15.6">
      <c r="A58" s="18" t="s">
        <v>56</v>
      </c>
      <c r="B58" s="19" t="s">
        <v>57</v>
      </c>
      <c r="C58" s="13">
        <v>1300.4000000000001</v>
      </c>
      <c r="D58" s="13">
        <v>855.2</v>
      </c>
      <c r="E58" s="13">
        <f t="shared" si="6"/>
        <v>65.764380190710554</v>
      </c>
      <c r="F58" s="13">
        <v>246.9</v>
      </c>
      <c r="G58" s="9">
        <f t="shared" si="7"/>
        <v>18.986465702860659</v>
      </c>
      <c r="H58" s="13">
        <v>245.4</v>
      </c>
      <c r="I58" s="10">
        <f t="shared" si="8"/>
        <v>100.61124694376528</v>
      </c>
    </row>
    <row r="59" spans="1:9" ht="15.6">
      <c r="A59" s="18" t="s">
        <v>58</v>
      </c>
      <c r="B59" s="19" t="s">
        <v>59</v>
      </c>
      <c r="C59" s="13">
        <v>14366.1</v>
      </c>
      <c r="D59" s="13">
        <v>7798.5</v>
      </c>
      <c r="E59" s="13">
        <f t="shared" si="6"/>
        <v>54.284043686177874</v>
      </c>
      <c r="F59" s="13">
        <v>7441.2</v>
      </c>
      <c r="G59" s="9">
        <f t="shared" si="7"/>
        <v>51.796938626349529</v>
      </c>
      <c r="H59" s="13">
        <v>6244.2</v>
      </c>
      <c r="I59" s="10">
        <f t="shared" si="8"/>
        <v>119.16978956471607</v>
      </c>
    </row>
    <row r="60" spans="1:9" ht="15.6">
      <c r="A60" s="18" t="s">
        <v>60</v>
      </c>
      <c r="B60" s="19" t="s">
        <v>61</v>
      </c>
      <c r="C60" s="13">
        <v>7099.8</v>
      </c>
      <c r="D60" s="13">
        <v>4384.8</v>
      </c>
      <c r="E60" s="13">
        <f t="shared" si="6"/>
        <v>61.759486182709381</v>
      </c>
      <c r="F60" s="13">
        <v>1804.7</v>
      </c>
      <c r="G60" s="9">
        <f t="shared" si="7"/>
        <v>25.419025888053188</v>
      </c>
      <c r="H60" s="13">
        <v>1674.4</v>
      </c>
      <c r="I60" s="10">
        <f t="shared" si="8"/>
        <v>107.78189202102246</v>
      </c>
    </row>
    <row r="61" spans="1:9" ht="15.6">
      <c r="A61" s="16" t="s">
        <v>62</v>
      </c>
      <c r="B61" s="17" t="s">
        <v>21</v>
      </c>
      <c r="C61" s="9">
        <f>C62+C63</f>
        <v>1197.5999999999999</v>
      </c>
      <c r="D61" s="9">
        <f>D62+D63</f>
        <v>395.2</v>
      </c>
      <c r="E61" s="9">
        <f t="shared" si="6"/>
        <v>32.999331997327992</v>
      </c>
      <c r="F61" s="9">
        <f>F62+F63</f>
        <v>195.9</v>
      </c>
      <c r="G61" s="9">
        <f t="shared" si="7"/>
        <v>16.357715430861724</v>
      </c>
      <c r="H61" s="9">
        <f>H62+H63</f>
        <v>223.2</v>
      </c>
      <c r="I61" s="10">
        <f t="shared" si="8"/>
        <v>87.768817204301087</v>
      </c>
    </row>
    <row r="62" spans="1:9" ht="15.6" hidden="1">
      <c r="A62" s="18" t="s">
        <v>114</v>
      </c>
      <c r="B62" s="19" t="s">
        <v>115</v>
      </c>
      <c r="C62" s="13">
        <v>0</v>
      </c>
      <c r="D62" s="13">
        <v>0</v>
      </c>
      <c r="E62" s="9">
        <f t="shared" si="6"/>
        <v>0</v>
      </c>
      <c r="F62" s="9">
        <v>0</v>
      </c>
      <c r="G62" s="9" t="e">
        <f t="shared" si="7"/>
        <v>#DIV/0!</v>
      </c>
      <c r="H62" s="9">
        <v>0</v>
      </c>
      <c r="I62" s="10" t="e">
        <f t="shared" si="8"/>
        <v>#DIV/0!</v>
      </c>
    </row>
    <row r="63" spans="1:9" ht="31.2">
      <c r="A63" s="18" t="s">
        <v>108</v>
      </c>
      <c r="B63" s="19" t="s">
        <v>109</v>
      </c>
      <c r="C63" s="13">
        <v>1197.5999999999999</v>
      </c>
      <c r="D63" s="13">
        <v>395.2</v>
      </c>
      <c r="E63" s="9">
        <f t="shared" si="6"/>
        <v>32.999331997327992</v>
      </c>
      <c r="F63" s="13">
        <v>195.9</v>
      </c>
      <c r="G63" s="9">
        <f t="shared" si="7"/>
        <v>16.357715430861724</v>
      </c>
      <c r="H63" s="13">
        <v>223.2</v>
      </c>
      <c r="I63" s="10">
        <f t="shared" si="8"/>
        <v>87.768817204301087</v>
      </c>
    </row>
    <row r="64" spans="1:9" ht="15.6">
      <c r="A64" s="16" t="s">
        <v>63</v>
      </c>
      <c r="B64" s="17" t="s">
        <v>22</v>
      </c>
      <c r="C64" s="9">
        <f>SUM(C65:C65)</f>
        <v>1026.5</v>
      </c>
      <c r="D64" s="9">
        <f>SUM(D65:D65)</f>
        <v>458.2</v>
      </c>
      <c r="E64" s="9">
        <f t="shared" si="6"/>
        <v>44.637116415002438</v>
      </c>
      <c r="F64" s="9">
        <f>F65</f>
        <v>93.7</v>
      </c>
      <c r="G64" s="9">
        <f t="shared" si="7"/>
        <v>9.1281052118850461</v>
      </c>
      <c r="H64" s="9">
        <f>H65</f>
        <v>164.9</v>
      </c>
      <c r="I64" s="10">
        <f t="shared" si="8"/>
        <v>56.822316555488172</v>
      </c>
    </row>
    <row r="65" spans="1:9" ht="31.2">
      <c r="A65" s="18" t="s">
        <v>96</v>
      </c>
      <c r="B65" s="19" t="s">
        <v>97</v>
      </c>
      <c r="C65" s="13">
        <v>1026.5</v>
      </c>
      <c r="D65" s="13">
        <v>458.2</v>
      </c>
      <c r="E65" s="9">
        <f t="shared" si="6"/>
        <v>44.637116415002438</v>
      </c>
      <c r="F65" s="13">
        <v>93.7</v>
      </c>
      <c r="G65" s="9">
        <f t="shared" si="7"/>
        <v>9.1281052118850461</v>
      </c>
      <c r="H65" s="13">
        <v>164.9</v>
      </c>
      <c r="I65" s="10">
        <f t="shared" si="8"/>
        <v>56.822316555488172</v>
      </c>
    </row>
    <row r="66" spans="1:9" ht="31.2">
      <c r="A66" s="16" t="s">
        <v>64</v>
      </c>
      <c r="B66" s="17" t="s">
        <v>23</v>
      </c>
      <c r="C66" s="9">
        <f>SUM(C67)</f>
        <v>1120</v>
      </c>
      <c r="D66" s="9">
        <f>SUM(D67)</f>
        <v>1.5</v>
      </c>
      <c r="E66" s="9">
        <f t="shared" si="6"/>
        <v>0.13392857142857142</v>
      </c>
      <c r="F66" s="9">
        <f>F67</f>
        <v>244.1</v>
      </c>
      <c r="G66" s="9">
        <f t="shared" si="7"/>
        <v>21.794642857142858</v>
      </c>
      <c r="H66" s="9">
        <f>H67</f>
        <v>0</v>
      </c>
      <c r="I66" s="10">
        <v>0</v>
      </c>
    </row>
    <row r="67" spans="1:9" ht="46.8">
      <c r="A67" s="18" t="s">
        <v>65</v>
      </c>
      <c r="B67" s="19" t="s">
        <v>84</v>
      </c>
      <c r="C67" s="13">
        <v>1120</v>
      </c>
      <c r="D67" s="13">
        <v>1.5</v>
      </c>
      <c r="E67" s="9">
        <f t="shared" si="6"/>
        <v>0.13392857142857142</v>
      </c>
      <c r="F67" s="13">
        <v>244.1</v>
      </c>
      <c r="G67" s="9">
        <f t="shared" si="7"/>
        <v>21.794642857142858</v>
      </c>
      <c r="H67" s="13">
        <v>0</v>
      </c>
      <c r="I67" s="10">
        <v>0</v>
      </c>
    </row>
    <row r="68" spans="1:9" ht="62.4">
      <c r="A68" s="16" t="s">
        <v>66</v>
      </c>
      <c r="B68" s="17" t="s">
        <v>85</v>
      </c>
      <c r="C68" s="9">
        <f>SUM(C69:C70)</f>
        <v>2994.1</v>
      </c>
      <c r="D68" s="9">
        <f t="shared" ref="D68:F68" si="10">SUM(D69:D70)</f>
        <v>1224</v>
      </c>
      <c r="E68" s="9">
        <f t="shared" si="10"/>
        <v>40.880398116295382</v>
      </c>
      <c r="F68" s="9">
        <f t="shared" si="10"/>
        <v>748.5</v>
      </c>
      <c r="G68" s="9">
        <f t="shared" si="7"/>
        <v>24.999165024548279</v>
      </c>
      <c r="H68" s="9">
        <f>H69+H70</f>
        <v>717</v>
      </c>
      <c r="I68" s="10">
        <f t="shared" si="8"/>
        <v>104.39330543933055</v>
      </c>
    </row>
    <row r="69" spans="1:9" ht="62.4">
      <c r="A69" s="18" t="s">
        <v>67</v>
      </c>
      <c r="B69" s="19" t="s">
        <v>68</v>
      </c>
      <c r="C69" s="13">
        <v>2994.1</v>
      </c>
      <c r="D69" s="13">
        <v>1224</v>
      </c>
      <c r="E69" s="9">
        <f t="shared" si="6"/>
        <v>40.880398116295382</v>
      </c>
      <c r="F69" s="13">
        <v>748.5</v>
      </c>
      <c r="G69" s="9">
        <f t="shared" si="7"/>
        <v>24.999165024548279</v>
      </c>
      <c r="H69" s="13">
        <v>717</v>
      </c>
      <c r="I69" s="10">
        <f t="shared" si="8"/>
        <v>104.39330543933055</v>
      </c>
    </row>
    <row r="70" spans="1:9" s="3" customFormat="1" ht="62.4" hidden="1">
      <c r="A70" s="18" t="s">
        <v>131</v>
      </c>
      <c r="B70" s="19" t="s">
        <v>132</v>
      </c>
      <c r="C70" s="13">
        <v>0</v>
      </c>
      <c r="D70" s="13"/>
      <c r="E70" s="9"/>
      <c r="F70" s="13">
        <v>0</v>
      </c>
      <c r="G70" s="9" t="e">
        <f t="shared" si="7"/>
        <v>#DIV/0!</v>
      </c>
      <c r="H70" s="13">
        <v>0</v>
      </c>
      <c r="I70" s="10">
        <v>0</v>
      </c>
    </row>
    <row r="71" spans="1:9" ht="15.6">
      <c r="A71" s="15"/>
      <c r="B71" s="8" t="s">
        <v>14</v>
      </c>
      <c r="C71" s="9">
        <f>C68+C66+C64+C61+C57+C54+C47+C42+C36+C26+C33+C45</f>
        <v>1100009.1000000001</v>
      </c>
      <c r="D71" s="9">
        <f t="shared" ref="D71:H71" si="11">D68+D66+D64+D61+D57+D54+D47+D42+D36+D26+D33+D45</f>
        <v>365607.69999999995</v>
      </c>
      <c r="E71" s="9">
        <f t="shared" si="11"/>
        <v>334.42223672620349</v>
      </c>
      <c r="F71" s="9">
        <f t="shared" si="11"/>
        <v>237285.10000000003</v>
      </c>
      <c r="G71" s="9">
        <f t="shared" si="7"/>
        <v>21.571194274665547</v>
      </c>
      <c r="H71" s="9">
        <f t="shared" si="11"/>
        <v>193314.5</v>
      </c>
      <c r="I71" s="10">
        <f t="shared" si="8"/>
        <v>122.74562953115262</v>
      </c>
    </row>
    <row r="72" spans="1:9" ht="31.2">
      <c r="A72" s="20"/>
      <c r="B72" s="12" t="s">
        <v>24</v>
      </c>
      <c r="C72" s="13">
        <f>C24-C71</f>
        <v>-23137.700000000186</v>
      </c>
      <c r="D72" s="13">
        <f>D24-D71</f>
        <v>-82176.199999999953</v>
      </c>
      <c r="E72" s="13" t="s">
        <v>89</v>
      </c>
      <c r="F72" s="13">
        <f t="shared" ref="F72:H72" si="12">F24-F71</f>
        <v>9067.6999999999825</v>
      </c>
      <c r="G72" s="13" t="s">
        <v>89</v>
      </c>
      <c r="H72" s="13">
        <f t="shared" si="12"/>
        <v>11540.200000000012</v>
      </c>
      <c r="I72" s="10" t="s">
        <v>89</v>
      </c>
    </row>
    <row r="73" spans="1:9" ht="15.75" customHeight="1">
      <c r="A73" s="15"/>
      <c r="B73" s="30" t="s">
        <v>25</v>
      </c>
      <c r="C73" s="31"/>
      <c r="D73" s="31"/>
      <c r="E73" s="31"/>
      <c r="F73" s="31"/>
      <c r="G73" s="31"/>
      <c r="H73" s="31"/>
      <c r="I73" s="32"/>
    </row>
    <row r="74" spans="1:9" s="1" customFormat="1" ht="31.2" hidden="1">
      <c r="A74" s="21" t="s">
        <v>86</v>
      </c>
      <c r="B74" s="12" t="s">
        <v>87</v>
      </c>
      <c r="C74" s="13">
        <v>0</v>
      </c>
      <c r="D74" s="13">
        <v>0</v>
      </c>
      <c r="E74" s="22" t="s">
        <v>89</v>
      </c>
      <c r="F74" s="22">
        <v>0</v>
      </c>
      <c r="G74" s="22" t="s">
        <v>89</v>
      </c>
      <c r="H74" s="22">
        <v>0</v>
      </c>
      <c r="I74" s="22" t="s">
        <v>89</v>
      </c>
    </row>
    <row r="75" spans="1:9" s="1" customFormat="1" ht="62.4" hidden="1">
      <c r="A75" s="21" t="s">
        <v>86</v>
      </c>
      <c r="B75" s="12" t="s">
        <v>141</v>
      </c>
      <c r="C75" s="13">
        <v>0</v>
      </c>
      <c r="D75" s="13"/>
      <c r="E75" s="22"/>
      <c r="F75" s="22"/>
      <c r="G75" s="22"/>
      <c r="H75" s="22"/>
      <c r="I75" s="22"/>
    </row>
    <row r="76" spans="1:9" s="1" customFormat="1" ht="62.4" hidden="1">
      <c r="A76" s="21" t="s">
        <v>86</v>
      </c>
      <c r="B76" s="12" t="s">
        <v>142</v>
      </c>
      <c r="C76" s="13">
        <v>0</v>
      </c>
      <c r="D76" s="13">
        <v>-4000</v>
      </c>
      <c r="E76" s="22" t="s">
        <v>89</v>
      </c>
      <c r="F76" s="22">
        <v>0</v>
      </c>
      <c r="G76" s="22" t="s">
        <v>89</v>
      </c>
      <c r="H76" s="22">
        <v>0</v>
      </c>
      <c r="I76" s="23" t="s">
        <v>89</v>
      </c>
    </row>
    <row r="77" spans="1:9" s="1" customFormat="1" ht="31.2">
      <c r="A77" s="11" t="s">
        <v>77</v>
      </c>
      <c r="B77" s="12" t="s">
        <v>88</v>
      </c>
      <c r="C77" s="13">
        <v>23137.7</v>
      </c>
      <c r="D77" s="13">
        <v>-15163.6</v>
      </c>
      <c r="E77" s="22" t="s">
        <v>89</v>
      </c>
      <c r="F77" s="22">
        <v>-9067.7000000000007</v>
      </c>
      <c r="G77" s="22" t="s">
        <v>89</v>
      </c>
      <c r="H77" s="22">
        <v>-11540.2</v>
      </c>
      <c r="I77" s="23" t="s">
        <v>89</v>
      </c>
    </row>
    <row r="78" spans="1:9" ht="15.6">
      <c r="A78" s="6"/>
      <c r="B78" s="8" t="s">
        <v>14</v>
      </c>
      <c r="C78" s="9">
        <f>C74+C76+C77+C75</f>
        <v>23137.7</v>
      </c>
      <c r="D78" s="9">
        <f t="shared" ref="D78:F78" si="13">D74+D76+D77+D75</f>
        <v>-19163.599999999999</v>
      </c>
      <c r="E78" s="9" t="e">
        <f t="shared" si="13"/>
        <v>#VALUE!</v>
      </c>
      <c r="F78" s="9">
        <f t="shared" si="13"/>
        <v>-9067.7000000000007</v>
      </c>
      <c r="G78" s="22" t="s">
        <v>89</v>
      </c>
      <c r="H78" s="9">
        <f>H74+H76+H77</f>
        <v>-11540.2</v>
      </c>
      <c r="I78" s="23" t="s">
        <v>89</v>
      </c>
    </row>
    <row r="80" spans="1:9">
      <c r="C80" s="26"/>
      <c r="D80" s="26"/>
      <c r="E80" s="26"/>
      <c r="F80" s="26"/>
      <c r="G80" s="26"/>
      <c r="H80" s="26"/>
      <c r="I80" s="26"/>
    </row>
    <row r="81" spans="1:9" ht="28.5" customHeight="1">
      <c r="A81" s="27"/>
      <c r="B81" s="27"/>
      <c r="H81" s="28"/>
      <c r="I81" s="28"/>
    </row>
  </sheetData>
  <mergeCells count="10">
    <mergeCell ref="A1:I1"/>
    <mergeCell ref="A2:I2"/>
    <mergeCell ref="A3:I3"/>
    <mergeCell ref="A4:I4"/>
    <mergeCell ref="A6:I6"/>
    <mergeCell ref="A81:B81"/>
    <mergeCell ref="H81:I81"/>
    <mergeCell ref="B8:I8"/>
    <mergeCell ref="B25:I25"/>
    <mergeCell ref="B73:I73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исполн.бюджета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2023-04-19T05:50:20Z</dcterms:modified>
</cp:coreProperties>
</file>