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Р" sheetId="1" r:id="rId1"/>
  </sheets>
  <definedNames/>
  <calcPr fullCalcOnLoad="1"/>
</workbook>
</file>

<file path=xl/sharedStrings.xml><?xml version="1.0" encoding="utf-8"?>
<sst xmlns="http://schemas.openxmlformats.org/spreadsheetml/2006/main" count="270" uniqueCount="236">
  <si>
    <t>ДОХОДЫ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</si>
  <si>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</si>
  <si>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</si>
  <si>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</si>
  <si>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</si>
  <si>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</si>
  <si>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</si>
  <si>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</si>
  <si>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</si>
  <si>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</si>
  <si>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</si>
  <si>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оказ.пл.усл. (компенсация затрат )</t>
  </si>
  <si>
    <t>Штраф.,санкц, возм. ущерба, в т.ч.:</t>
  </si>
  <si>
    <t>Штрафы от ГРОВД</t>
  </si>
  <si>
    <t xml:space="preserve">Невыясненные поступления </t>
  </si>
  <si>
    <t>Дотации</t>
  </si>
  <si>
    <t xml:space="preserve">Субвенции </t>
  </si>
  <si>
    <t>Субсидии</t>
  </si>
  <si>
    <t>ИТОГО доходов</t>
  </si>
  <si>
    <t>РАСХОДЫ</t>
  </si>
  <si>
    <t>ОБЩЕГОСУДАРСТВЕННЫЕ ВОПРОСЫ</t>
  </si>
  <si>
    <t>Администрация МР</t>
  </si>
  <si>
    <t>Другие общегосударственные вопросы, в т.ч.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</si>
  <si>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</si>
  <si>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</si>
  <si>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</si>
  <si>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</si>
  <si>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</si>
  <si>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</si>
  <si>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0700</t>
  </si>
  <si>
    <t>ОБРАЗОВАНИЕ</t>
  </si>
  <si>
    <t>0701</t>
  </si>
  <si>
    <t>0702</t>
  </si>
  <si>
    <t>0707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</si>
  <si>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</si>
  <si>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</si>
  <si>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</si>
  <si>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</si>
  <si>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</si>
  <si>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</si>
  <si>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</si>
  <si>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</si>
  <si>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</si>
  <si>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</si>
  <si>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</si>
  <si>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</si>
  <si>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</si>
  <si>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</si>
  <si>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ИТОГО РАСХОДОВ</t>
  </si>
  <si>
    <t>0100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</si>
  <si>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</si>
  <si>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</si>
  <si>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</si>
  <si>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</si>
  <si>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</si>
  <si>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</si>
  <si>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</si>
  <si>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</si>
  <si>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</si>
  <si>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</si>
  <si>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</si>
  <si>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</si>
  <si>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</si>
  <si>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</si>
  <si>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</si>
  <si>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</si>
  <si>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</si>
  <si>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</si>
  <si>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</si>
  <si>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</si>
  <si>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</si>
  <si>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</si>
  <si>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</si>
  <si>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</si>
  <si>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</si>
  <si>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</si>
  <si>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НАЦИОНАЛЬНАЯ ОБОРОНА</t>
  </si>
  <si>
    <t>Госпошлина</t>
  </si>
  <si>
    <t>в том числе собственные доходы</t>
  </si>
  <si>
    <t>Другие вопросы в области культуры, в том числе:</t>
  </si>
  <si>
    <t>0200</t>
  </si>
  <si>
    <t>0203</t>
  </si>
  <si>
    <t>0409</t>
  </si>
  <si>
    <t>Мероприятия по землеустройству и землепользованию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</si>
  <si>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</si>
  <si>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</si>
  <si>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</si>
  <si>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</si>
  <si>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</si>
  <si>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</si>
  <si>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</si>
  <si>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</si>
  <si>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</si>
  <si>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</si>
  <si>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</si>
  <si>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</si>
  <si>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</si>
  <si>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</si>
  <si>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</si>
  <si>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</si>
  <si>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Осуществление полномочий по подготовке проведения статистических переписей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</si>
  <si>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</si>
  <si>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</si>
  <si>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</si>
  <si>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</si>
  <si>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</si>
  <si>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 (219 + 218 коды)</t>
  </si>
  <si>
    <t>0314</t>
  </si>
  <si>
    <t>раздел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</si>
  <si>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</si>
  <si>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</si>
  <si>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</si>
  <si>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</si>
  <si>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</si>
  <si>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</si>
  <si>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</si>
  <si>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</si>
  <si>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</si>
  <si>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</si>
  <si>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</si>
  <si>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</si>
  <si>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</si>
  <si>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</si>
  <si>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</si>
  <si>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</si>
  <si>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</si>
  <si>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</si>
  <si>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Предоставление гражданам субсидий на оплату жилого помещения и коммунальных услуг за счет средств областного бюджета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</si>
  <si>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</si>
  <si>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</si>
  <si>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</si>
  <si>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</si>
  <si>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</si>
  <si>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</si>
  <si>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</si>
  <si>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0103 9110200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</si>
  <si>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</si>
  <si>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</si>
  <si>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</si>
  <si>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</si>
  <si>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</si>
  <si>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</si>
  <si>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0203 0105118</t>
  </si>
  <si>
    <t>9510100</t>
  </si>
  <si>
    <t>в том числе Мероприятия по приобретению материальных ценностей(приобретение инвентаря для детского сада)</t>
  </si>
  <si>
    <t>Доплаты к пенсиям муниципальных служащих</t>
  </si>
  <si>
    <t>5107310  1003</t>
  </si>
  <si>
    <t>Прочие межбюджетные трансферты из бюджета муниципального района бюджетам поселений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</si>
  <si>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</si>
  <si>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</si>
  <si>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</si>
  <si>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9510300</t>
  </si>
  <si>
    <t>Обеспечение мероприятий по переселению граждан из аварийного жилищного фонда (дополнит. площади)</t>
  </si>
  <si>
    <t>9148600</t>
  </si>
  <si>
    <t>Подпрограмма "Модернизация  объектов коммунальной инфраструктуры"</t>
  </si>
  <si>
    <t>Расходы на судебные издержки и исполнение судебных решений (Фин.управление)</t>
  </si>
  <si>
    <t>Акцизы на нефтепродукты</t>
  </si>
  <si>
    <t>7411003</t>
  </si>
  <si>
    <t>Погашение кредиторской задолженности по формированию схемы теплоснабжения</t>
  </si>
  <si>
    <t>Подпрограмма "Обеспечение жилыми помещениями молодых семей"</t>
  </si>
  <si>
    <t>0701  9950100.9950200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</si>
  <si>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</si>
  <si>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</si>
  <si>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</si>
  <si>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</si>
  <si>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0105</t>
  </si>
  <si>
    <t>0105120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</si>
  <si>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</si>
  <si>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0405</t>
  </si>
  <si>
    <t>8100000</t>
  </si>
  <si>
    <t>Муниципальная программа "Развитие малого и среднего предпринимательства в Ртищевском районе на 2014-2015 г.г."</t>
  </si>
  <si>
    <t>в том числе: Иные межбюджетные трансферты на обеспечение временного социально-бытового обустройства лиц, вынужденно покинувших территорию Украины и находящихся в пунктах временного размещения на территории Саратовской области в рамках государственной программы Саратовской области "Социальная поддержка граждан"</t>
  </si>
  <si>
    <t>0305224</t>
  </si>
  <si>
    <t>7230703</t>
  </si>
  <si>
    <t>Монтаж газопроводных стоек в с. Ерышовка</t>
  </si>
  <si>
    <t>6215064</t>
  </si>
  <si>
    <t>6317620</t>
  </si>
  <si>
    <t>Субсидии из областного бюджета на софинансирование расходных обязательств муниципальных районов и городских округов области по реализации мероприятий муниципальных программ развития малого и среднего предпринимательства</t>
  </si>
  <si>
    <t>Субсидии на государственную поддержку малого и среднего предпринимательства, включая крестьянские (фермерские) хозяйства (федеральные средства)</t>
  </si>
  <si>
    <t xml:space="preserve">Доходы мест. бюдж. от продажи имущ.и земли </t>
  </si>
  <si>
    <t>7240000</t>
  </si>
  <si>
    <t>Подпрограмма "Градостроительное планирование развития территорий поселений Ртищевского муниципального района на 2014-2016 годы"</t>
  </si>
  <si>
    <t>В ТОМ ЧИСЛЕ за счет полномочий</t>
  </si>
  <si>
    <t>Молодежная политика и оздоровление детей</t>
  </si>
  <si>
    <t>перечисление остатков субсидий бюджетного учреждения 2014 года</t>
  </si>
  <si>
    <t>Расходы по исполнительным листам</t>
  </si>
  <si>
    <t xml:space="preserve">Выполнение других обязательств муниципального образования </t>
  </si>
  <si>
    <t>9910008520      9910008510</t>
  </si>
  <si>
    <t>9400006600</t>
  </si>
  <si>
    <t>75101V0000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</si>
  <si>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2014 - 2016 годы", в том числе:</t>
  </si>
  <si>
    <t>7510000000</t>
  </si>
  <si>
    <t>Основное мероприятие "Обустройство улично-дорожной сети дорожными знаками"</t>
  </si>
  <si>
    <t>Основное мероприятие "Нанесение дорожной разметки на улично-дорожную сеть"</t>
  </si>
  <si>
    <t>75103V0000</t>
  </si>
  <si>
    <t>9930077Д00</t>
  </si>
  <si>
    <t>Проведение мероприятий по отлову и содержанию безнадзорных животных</t>
  </si>
  <si>
    <t>75302G0800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</si>
  <si>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</si>
  <si>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75401D7300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</si>
  <si>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собственность, за счет средств областного дорожного фонда</t>
  </si>
  <si>
    <t>75401S7300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</si>
  <si>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 (софинансирование местный бюджет)</t>
  </si>
  <si>
    <t>9400006700</t>
  </si>
  <si>
    <t>72301V0000</t>
  </si>
  <si>
    <t xml:space="preserve"> Социальное обеспечение населения (субсидии гражданам)</t>
  </si>
  <si>
    <t>9620077В00   9620007300</t>
  </si>
  <si>
    <t>9130077И00   9630077900</t>
  </si>
  <si>
    <t>Охрана семьи и детства  (Компенсация части родит.платы, опека несовершеннолетних)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</si>
  <si>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</si>
  <si>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</si>
  <si>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</si>
  <si>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</si>
  <si>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</si>
  <si>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Межбюджетные трансферты бюджетам муниципальных районов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</si>
  <si>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Строительство объекта "Внутрипоселковый газопровод среднего давления от врезки у ГРП п. Ртищевский до северной части п. Ртищевский"</t>
  </si>
  <si>
    <t>7230300790</t>
  </si>
  <si>
    <t>9010053910</t>
  </si>
  <si>
    <t>Проведение Всероссийской сельскохозяйственной переписи в 2016 году</t>
  </si>
  <si>
    <t>Техническое обслуживание систем газораспределения и газопотребления</t>
  </si>
  <si>
    <t>7230200740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</si>
  <si>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 в рамках подпрограммы "Искусство" государственной программы Российской Федерации "Развитие культуры и туризма"</t>
  </si>
  <si>
    <t>7210150200</t>
  </si>
  <si>
    <t>Мероприятия  подпрограммы «Обеспечение жильем молодых семей» федеральной целевой программы «Жилище» на 2015 - 2020 годы</t>
  </si>
  <si>
    <t>72101L0200</t>
  </si>
  <si>
    <t>Обеспечение жильем молодых семей за счет средств местного бюджета</t>
  </si>
  <si>
    <t>72101R0200</t>
  </si>
  <si>
    <t>Патент</t>
  </si>
  <si>
    <t xml:space="preserve">Отчет
об исполнении бюджета Ртищевского муниципального района 
на 01.07.2016 года
</t>
  </si>
  <si>
    <t>Уточненные годовые плановые назначения, тыс. рублей</t>
  </si>
  <si>
    <t>Исполнено, тыс. рублей</t>
  </si>
  <si>
    <t>Процент  исполнения к уточненному годовому плану, %</t>
  </si>
  <si>
    <t>Уточненные  плановые назначения 1 полугодия  2016 года, тыс. рублей</t>
  </si>
  <si>
    <t>Процент  исполнения к уточненному полугодовому плану, %</t>
  </si>
  <si>
    <t xml:space="preserve">Приложение № 1
к распоряжению администрации Ртищевского  муниципального района 
 от 18 июля 2016 года № 585-р
</t>
  </si>
  <si>
    <t>Верно: ведущий специалист отдела                                                                                                                                          делопроизводства администрации                                                                                                                                              муниципального района                                                                                    С.Г. Бондаренко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</si>
</sst>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24">
    <font>
      <sz val="10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77" fontId="1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9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1" fillId="0" borderId="12" xfId="54" applyNumberFormat="1" applyFont="1" applyFill="1" applyBorder="1" applyAlignment="1" applyProtection="1">
      <alignment horizontal="left" vertical="center" wrapText="1"/>
      <protection hidden="1"/>
    </xf>
    <xf numFmtId="49" fontId="1" fillId="0" borderId="11" xfId="54" applyNumberFormat="1" applyFont="1" applyFill="1" applyBorder="1" applyAlignment="1" applyProtection="1">
      <alignment horizontal="left" vertical="center" wrapText="1"/>
      <protection hidden="1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92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center" wrapText="1"/>
    </xf>
    <xf numFmtId="187" fontId="3" fillId="0" borderId="10" xfId="52" applyNumberFormat="1" applyFont="1" applyFill="1" applyBorder="1" applyAlignment="1" applyProtection="1">
      <alignment vertical="center" wrapText="1"/>
      <protection hidden="1"/>
    </xf>
    <xf numFmtId="49" fontId="3" fillId="0" borderId="10" xfId="52" applyNumberFormat="1" applyFont="1" applyFill="1" applyBorder="1" applyAlignment="1" applyProtection="1">
      <alignment vertical="center" wrapText="1"/>
      <protection hidden="1"/>
    </xf>
    <xf numFmtId="177" fontId="3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87" fontId="3" fillId="0" borderId="10" xfId="52" applyNumberFormat="1" applyFont="1" applyFill="1" applyBorder="1" applyAlignment="1" applyProtection="1">
      <alignment wrapText="1"/>
      <protection hidden="1"/>
    </xf>
    <xf numFmtId="49" fontId="2" fillId="0" borderId="10" xfId="52" applyNumberFormat="1" applyFont="1" applyFill="1" applyBorder="1" applyAlignment="1" applyProtection="1">
      <alignment wrapText="1"/>
      <protection hidden="1"/>
    </xf>
    <xf numFmtId="177" fontId="2" fillId="0" borderId="10" xfId="0" applyNumberFormat="1" applyFont="1" applyFill="1" applyBorder="1" applyAlignment="1">
      <alignment horizontal="left" vertical="center" wrapText="1"/>
    </xf>
    <xf numFmtId="187" fontId="2" fillId="0" borderId="10" xfId="52" applyNumberFormat="1" applyFont="1" applyFill="1" applyBorder="1" applyAlignment="1" applyProtection="1">
      <alignment wrapText="1"/>
      <protection hidden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177" fontId="3" fillId="0" borderId="10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 wrapText="1"/>
    </xf>
    <xf numFmtId="177" fontId="1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top" wrapText="1"/>
    </xf>
    <xf numFmtId="9" fontId="1" fillId="0" borderId="13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9" fontId="4" fillId="0" borderId="13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9" fontId="4" fillId="0" borderId="0" xfId="0" applyNumberFormat="1" applyFont="1" applyFill="1" applyBorder="1" applyAlignment="1">
      <alignment horizontal="left" vertical="top" wrapText="1"/>
    </xf>
    <xf numFmtId="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9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9" fontId="1" fillId="0" borderId="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24" borderId="0" xfId="0" applyFont="1" applyFill="1" applyAlignment="1">
      <alignment horizontal="left" wrapText="1"/>
    </xf>
    <xf numFmtId="0" fontId="1" fillId="24" borderId="0" xfId="0" applyFont="1" applyFill="1" applyAlignment="1">
      <alignment horizontal="left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60"/>
  <sheetViews>
    <sheetView tabSelected="1" zoomScale="90" zoomScaleNormal="90" workbookViewId="0" topLeftCell="A1">
      <selection activeCell="F167" sqref="F167"/>
    </sheetView>
  </sheetViews>
  <sheetFormatPr defaultColWidth="9.140625" defaultRowHeight="12.75"/>
  <cols>
    <col min="1" max="1" width="6.57421875" style="7" customWidth="1"/>
    <col min="2" max="2" width="61.00390625" style="7" customWidth="1"/>
    <col min="3" max="3" width="14.140625" style="13" hidden="1" customWidth="1"/>
    <col min="4" max="4" width="15.00390625" style="7" customWidth="1"/>
    <col min="5" max="5" width="14.57421875" style="7" customWidth="1"/>
    <col min="6" max="6" width="13.00390625" style="7" customWidth="1"/>
    <col min="7" max="7" width="11.28125" style="15" customWidth="1"/>
    <col min="8" max="8" width="12.57421875" style="15" customWidth="1"/>
    <col min="9" max="9" width="12.57421875" style="7" customWidth="1"/>
    <col min="10" max="10" width="14.57421875" style="7" customWidth="1"/>
    <col min="11" max="11" width="7.140625" style="7" customWidth="1"/>
    <col min="12" max="12" width="17.57421875" style="7" customWidth="1"/>
    <col min="13" max="16384" width="9.140625" style="7" customWidth="1"/>
  </cols>
  <sheetData>
    <row r="1" spans="5:8" ht="81.75" customHeight="1">
      <c r="E1" s="69" t="s">
        <v>234</v>
      </c>
      <c r="F1" s="70"/>
      <c r="G1" s="70"/>
      <c r="H1" s="70"/>
    </row>
    <row r="2" spans="1:9" ht="79.5" customHeight="1">
      <c r="A2" s="79" t="s">
        <v>228</v>
      </c>
      <c r="B2" s="79"/>
      <c r="C2" s="79"/>
      <c r="D2" s="79"/>
      <c r="E2" s="79"/>
      <c r="F2" s="79"/>
      <c r="G2" s="79"/>
      <c r="H2" s="79"/>
      <c r="I2" s="49"/>
    </row>
    <row r="3" spans="1:9" ht="111" customHeight="1">
      <c r="A3" s="81"/>
      <c r="B3" s="68" t="s">
        <v>0</v>
      </c>
      <c r="C3" s="71" t="s">
        <v>109</v>
      </c>
      <c r="D3" s="68" t="s">
        <v>229</v>
      </c>
      <c r="E3" s="68" t="s">
        <v>232</v>
      </c>
      <c r="F3" s="68" t="s">
        <v>230</v>
      </c>
      <c r="G3" s="68" t="s">
        <v>231</v>
      </c>
      <c r="H3" s="68" t="s">
        <v>233</v>
      </c>
      <c r="I3" s="50"/>
    </row>
    <row r="4" spans="1:9" ht="21" customHeight="1">
      <c r="A4" s="81"/>
      <c r="B4" s="68"/>
      <c r="C4" s="72"/>
      <c r="D4" s="68"/>
      <c r="E4" s="68"/>
      <c r="F4" s="68"/>
      <c r="G4" s="68"/>
      <c r="H4" s="68"/>
      <c r="I4" s="50"/>
    </row>
    <row r="5" spans="1:9" ht="15" customHeight="1">
      <c r="A5" s="46"/>
      <c r="B5" s="4" t="s">
        <v>61</v>
      </c>
      <c r="C5" s="5"/>
      <c r="D5" s="19">
        <f>D6+D7+D8+D9+D10+D11+D12+D13+D14+D15+D16+D17+D18+D19+D20+D21+D22+D24</f>
        <v>157832.49999999997</v>
      </c>
      <c r="E5" s="19">
        <f>E6+E7+E8+E9+E10+E11+E12+E13+E14+E15+E16+E17+E18+E19+E20+E21+E22+E24</f>
        <v>75623</v>
      </c>
      <c r="F5" s="19">
        <f>F6+F7+F8+F9+F10+F11+F12+F13+F14+F15+F16+F17+F18+F19+F20+F21+F22+F24</f>
        <v>86126.19999999998</v>
      </c>
      <c r="G5" s="6">
        <f>F5/D5</f>
        <v>0.545681022603076</v>
      </c>
      <c r="H5" s="6">
        <f>F5/E5</f>
        <v>1.1388889623527232</v>
      </c>
      <c r="I5" s="51"/>
    </row>
    <row r="6" spans="1:9" ht="15.75">
      <c r="A6" s="46"/>
      <c r="B6" s="4" t="s">
        <v>1</v>
      </c>
      <c r="C6" s="5"/>
      <c r="D6" s="18">
        <v>105860</v>
      </c>
      <c r="E6" s="18">
        <v>49500</v>
      </c>
      <c r="F6" s="18">
        <v>51943.6</v>
      </c>
      <c r="G6" s="8">
        <f aca="true" t="shared" si="0" ref="G6:G37">F6/D6</f>
        <v>0.4906820328736066</v>
      </c>
      <c r="H6" s="8">
        <f aca="true" t="shared" si="1" ref="H6:H37">F6/E6</f>
        <v>1.0493656565656566</v>
      </c>
      <c r="I6" s="51"/>
    </row>
    <row r="7" spans="1:9" ht="15.75">
      <c r="A7" s="46"/>
      <c r="B7" s="4" t="s">
        <v>2</v>
      </c>
      <c r="C7" s="5"/>
      <c r="D7" s="18">
        <v>19000</v>
      </c>
      <c r="E7" s="18">
        <v>10000</v>
      </c>
      <c r="F7" s="18">
        <v>9956.9</v>
      </c>
      <c r="G7" s="8">
        <f t="shared" si="0"/>
        <v>0.5240473684210526</v>
      </c>
      <c r="H7" s="8">
        <f t="shared" si="1"/>
        <v>0.99569</v>
      </c>
      <c r="I7" s="51"/>
    </row>
    <row r="8" spans="1:9" ht="15.75">
      <c r="A8" s="46"/>
      <c r="B8" s="4" t="s">
        <v>3</v>
      </c>
      <c r="C8" s="5"/>
      <c r="D8" s="18">
        <v>9100</v>
      </c>
      <c r="E8" s="18">
        <v>5300</v>
      </c>
      <c r="F8" s="18">
        <v>9541.9</v>
      </c>
      <c r="G8" s="8">
        <f t="shared" si="0"/>
        <v>1.0485604395604395</v>
      </c>
      <c r="H8" s="8">
        <f t="shared" si="1"/>
        <v>1.8003584905660377</v>
      </c>
      <c r="I8" s="51"/>
    </row>
    <row r="9" spans="1:9" ht="15.75" hidden="1">
      <c r="A9" s="46"/>
      <c r="B9" s="4" t="s">
        <v>4</v>
      </c>
      <c r="C9" s="5"/>
      <c r="D9" s="18">
        <v>0</v>
      </c>
      <c r="E9" s="18">
        <v>0</v>
      </c>
      <c r="F9" s="18">
        <v>0</v>
      </c>
      <c r="G9" s="8">
        <v>0</v>
      </c>
      <c r="H9" s="8">
        <v>0</v>
      </c>
      <c r="I9" s="51"/>
    </row>
    <row r="10" spans="1:9" ht="15.75">
      <c r="A10" s="46"/>
      <c r="B10" s="4" t="s">
        <v>156</v>
      </c>
      <c r="C10" s="5"/>
      <c r="D10" s="18">
        <v>13131.3</v>
      </c>
      <c r="E10" s="18">
        <v>6560</v>
      </c>
      <c r="F10" s="18">
        <v>7625.9</v>
      </c>
      <c r="G10" s="8">
        <f t="shared" si="0"/>
        <v>0.5807421961268115</v>
      </c>
      <c r="H10" s="8">
        <f t="shared" si="1"/>
        <v>1.1624847560975609</v>
      </c>
      <c r="I10" s="51"/>
    </row>
    <row r="11" spans="1:9" ht="15.75" hidden="1">
      <c r="A11" s="46"/>
      <c r="B11" s="4" t="s">
        <v>5</v>
      </c>
      <c r="C11" s="5"/>
      <c r="D11" s="18">
        <v>0</v>
      </c>
      <c r="E11" s="18">
        <v>0</v>
      </c>
      <c r="F11" s="18">
        <v>0</v>
      </c>
      <c r="G11" s="8">
        <v>0</v>
      </c>
      <c r="H11" s="8">
        <v>0</v>
      </c>
      <c r="I11" s="51"/>
    </row>
    <row r="12" spans="1:9" ht="15.75">
      <c r="A12" s="46"/>
      <c r="B12" s="4" t="s">
        <v>77</v>
      </c>
      <c r="C12" s="5"/>
      <c r="D12" s="18">
        <v>3420</v>
      </c>
      <c r="E12" s="18">
        <v>1300</v>
      </c>
      <c r="F12" s="18">
        <v>1722.8</v>
      </c>
      <c r="G12" s="8">
        <f t="shared" si="0"/>
        <v>0.5037426900584795</v>
      </c>
      <c r="H12" s="8">
        <f t="shared" si="1"/>
        <v>1.3252307692307692</v>
      </c>
      <c r="I12" s="51"/>
    </row>
    <row r="13" spans="1:9" ht="15.75">
      <c r="A13" s="46"/>
      <c r="B13" s="4" t="s">
        <v>227</v>
      </c>
      <c r="C13" s="5"/>
      <c r="D13" s="18">
        <v>0</v>
      </c>
      <c r="E13" s="18">
        <v>0</v>
      </c>
      <c r="F13" s="18">
        <v>9</v>
      </c>
      <c r="G13" s="8">
        <v>0</v>
      </c>
      <c r="H13" s="8">
        <v>0</v>
      </c>
      <c r="I13" s="51"/>
    </row>
    <row r="14" spans="1:9" ht="15.75">
      <c r="A14" s="46"/>
      <c r="B14" s="4" t="s">
        <v>6</v>
      </c>
      <c r="C14" s="5"/>
      <c r="D14" s="18">
        <v>4000</v>
      </c>
      <c r="E14" s="18">
        <v>1600</v>
      </c>
      <c r="F14" s="18">
        <v>2367.5</v>
      </c>
      <c r="G14" s="8">
        <f t="shared" si="0"/>
        <v>0.591875</v>
      </c>
      <c r="H14" s="8">
        <f t="shared" si="1"/>
        <v>1.4796875</v>
      </c>
      <c r="I14" s="51"/>
    </row>
    <row r="15" spans="1:9" ht="15.75">
      <c r="A15" s="46"/>
      <c r="B15" s="4" t="s">
        <v>7</v>
      </c>
      <c r="C15" s="5"/>
      <c r="D15" s="18">
        <v>500</v>
      </c>
      <c r="E15" s="18">
        <v>250</v>
      </c>
      <c r="F15" s="18">
        <v>455.4</v>
      </c>
      <c r="G15" s="8">
        <f t="shared" si="0"/>
        <v>0.9107999999999999</v>
      </c>
      <c r="H15" s="8">
        <f t="shared" si="1"/>
        <v>1.8215999999999999</v>
      </c>
      <c r="I15" s="51"/>
    </row>
    <row r="16" spans="1:9" ht="15.75" hidden="1">
      <c r="A16" s="46"/>
      <c r="B16" s="4" t="s">
        <v>8</v>
      </c>
      <c r="C16" s="5"/>
      <c r="D16" s="18">
        <v>0</v>
      </c>
      <c r="E16" s="18">
        <v>0</v>
      </c>
      <c r="F16" s="18">
        <v>0</v>
      </c>
      <c r="G16" s="8">
        <v>0</v>
      </c>
      <c r="H16" s="8">
        <v>0</v>
      </c>
      <c r="I16" s="51"/>
    </row>
    <row r="17" spans="1:9" ht="15.75" hidden="1">
      <c r="A17" s="46"/>
      <c r="B17" s="4" t="s">
        <v>9</v>
      </c>
      <c r="C17" s="5"/>
      <c r="D17" s="18">
        <v>0</v>
      </c>
      <c r="E17" s="18">
        <v>0</v>
      </c>
      <c r="F17" s="18">
        <v>0</v>
      </c>
      <c r="G17" s="8">
        <v>0</v>
      </c>
      <c r="H17" s="8">
        <v>0</v>
      </c>
      <c r="I17" s="51"/>
    </row>
    <row r="18" spans="1:9" ht="15.75">
      <c r="A18" s="46"/>
      <c r="B18" s="4" t="s">
        <v>10</v>
      </c>
      <c r="C18" s="5"/>
      <c r="D18" s="18">
        <v>436.6</v>
      </c>
      <c r="E18" s="18">
        <v>200</v>
      </c>
      <c r="F18" s="18">
        <v>455.6</v>
      </c>
      <c r="G18" s="8">
        <f t="shared" si="0"/>
        <v>1.043518094365552</v>
      </c>
      <c r="H18" s="8">
        <f t="shared" si="1"/>
        <v>2.278</v>
      </c>
      <c r="I18" s="51"/>
    </row>
    <row r="19" spans="1:9" ht="15.75" hidden="1">
      <c r="A19" s="46"/>
      <c r="B19" s="4"/>
      <c r="C19" s="5"/>
      <c r="D19" s="18">
        <v>0</v>
      </c>
      <c r="E19" s="18">
        <v>0</v>
      </c>
      <c r="F19" s="18"/>
      <c r="G19" s="8" t="e">
        <f t="shared" si="0"/>
        <v>#DIV/0!</v>
      </c>
      <c r="H19" s="8" t="e">
        <f t="shared" si="1"/>
        <v>#DIV/0!</v>
      </c>
      <c r="I19" s="51"/>
    </row>
    <row r="20" spans="1:9" ht="15.75">
      <c r="A20" s="46"/>
      <c r="B20" s="4" t="s">
        <v>11</v>
      </c>
      <c r="C20" s="5"/>
      <c r="D20" s="18">
        <v>0</v>
      </c>
      <c r="E20" s="18">
        <v>0</v>
      </c>
      <c r="F20" s="18">
        <v>67.2</v>
      </c>
      <c r="G20" s="8">
        <v>0</v>
      </c>
      <c r="H20" s="8">
        <v>0</v>
      </c>
      <c r="I20" s="51"/>
    </row>
    <row r="21" spans="1:9" ht="15.75">
      <c r="A21" s="46"/>
      <c r="B21" s="4" t="s">
        <v>179</v>
      </c>
      <c r="C21" s="5"/>
      <c r="D21" s="18">
        <v>481.3</v>
      </c>
      <c r="E21" s="18">
        <v>120</v>
      </c>
      <c r="F21" s="18">
        <v>745.3</v>
      </c>
      <c r="G21" s="8">
        <f t="shared" si="0"/>
        <v>1.5485144400581756</v>
      </c>
      <c r="H21" s="8">
        <f t="shared" si="1"/>
        <v>6.2108333333333325</v>
      </c>
      <c r="I21" s="51"/>
    </row>
    <row r="22" spans="1:9" ht="15.75">
      <c r="A22" s="46"/>
      <c r="B22" s="4" t="s">
        <v>12</v>
      </c>
      <c r="C22" s="5"/>
      <c r="D22" s="18">
        <v>1903.3</v>
      </c>
      <c r="E22" s="18">
        <v>793</v>
      </c>
      <c r="F22" s="18">
        <v>1253.4</v>
      </c>
      <c r="G22" s="8">
        <f t="shared" si="0"/>
        <v>0.658540429779856</v>
      </c>
      <c r="H22" s="8">
        <f t="shared" si="1"/>
        <v>1.580580075662043</v>
      </c>
      <c r="I22" s="51"/>
    </row>
    <row r="23" spans="1:9" ht="15.75">
      <c r="A23" s="46"/>
      <c r="B23" s="4" t="s">
        <v>13</v>
      </c>
      <c r="C23" s="5"/>
      <c r="D23" s="18">
        <v>910</v>
      </c>
      <c r="E23" s="18">
        <v>355</v>
      </c>
      <c r="F23" s="18">
        <v>650</v>
      </c>
      <c r="G23" s="8">
        <f t="shared" si="0"/>
        <v>0.7142857142857143</v>
      </c>
      <c r="H23" s="8">
        <f t="shared" si="1"/>
        <v>1.8309859154929577</v>
      </c>
      <c r="I23" s="51"/>
    </row>
    <row r="24" spans="1:9" ht="15.75">
      <c r="A24" s="46"/>
      <c r="B24" s="4" t="s">
        <v>14</v>
      </c>
      <c r="C24" s="5"/>
      <c r="D24" s="18">
        <v>0</v>
      </c>
      <c r="E24" s="18">
        <v>0</v>
      </c>
      <c r="F24" s="18">
        <v>-18.3</v>
      </c>
      <c r="G24" s="8">
        <v>0</v>
      </c>
      <c r="H24" s="8">
        <v>0</v>
      </c>
      <c r="I24" s="51"/>
    </row>
    <row r="25" spans="1:9" ht="15.75">
      <c r="A25" s="46"/>
      <c r="B25" s="1" t="s">
        <v>60</v>
      </c>
      <c r="C25" s="2"/>
      <c r="D25" s="18">
        <f>D26+D27+D28+D29+D30+D33+D35+D31+D32+D34</f>
        <v>458458.60000000003</v>
      </c>
      <c r="E25" s="18">
        <f>E26+E27+E28+E29+E30+E33+E35+E31+E32+E34</f>
        <v>244274.39999999997</v>
      </c>
      <c r="F25" s="18">
        <f>F26+F27+F28+F29+F30+F33+F35+F31+F32+F34</f>
        <v>231152.19999999998</v>
      </c>
      <c r="G25" s="8">
        <f t="shared" si="0"/>
        <v>0.504194271849192</v>
      </c>
      <c r="H25" s="8">
        <f t="shared" si="1"/>
        <v>0.9462809037705139</v>
      </c>
      <c r="I25" s="51"/>
    </row>
    <row r="26" spans="1:9" ht="15.75">
      <c r="A26" s="46"/>
      <c r="B26" s="4" t="s">
        <v>15</v>
      </c>
      <c r="C26" s="5"/>
      <c r="D26" s="18">
        <v>77000.6</v>
      </c>
      <c r="E26" s="18">
        <v>38500.3</v>
      </c>
      <c r="F26" s="18">
        <v>42502</v>
      </c>
      <c r="G26" s="8">
        <f t="shared" si="0"/>
        <v>0.5519697249112344</v>
      </c>
      <c r="H26" s="8">
        <f t="shared" si="1"/>
        <v>1.1039394498224688</v>
      </c>
      <c r="I26" s="51"/>
    </row>
    <row r="27" spans="1:9" ht="15.75">
      <c r="A27" s="46"/>
      <c r="B27" s="4" t="s">
        <v>16</v>
      </c>
      <c r="C27" s="5"/>
      <c r="D27" s="18">
        <v>357918.3</v>
      </c>
      <c r="E27" s="18">
        <v>184300.3</v>
      </c>
      <c r="F27" s="18">
        <v>182956.8</v>
      </c>
      <c r="G27" s="8">
        <f t="shared" si="0"/>
        <v>0.5111691690533845</v>
      </c>
      <c r="H27" s="8">
        <f t="shared" si="1"/>
        <v>0.9927102668850784</v>
      </c>
      <c r="I27" s="51"/>
    </row>
    <row r="28" spans="1:9" ht="15.75">
      <c r="A28" s="46"/>
      <c r="B28" s="4" t="s">
        <v>17</v>
      </c>
      <c r="C28" s="5"/>
      <c r="D28" s="18">
        <v>16350.3</v>
      </c>
      <c r="E28" s="18">
        <v>15650.3</v>
      </c>
      <c r="F28" s="18">
        <v>418.3</v>
      </c>
      <c r="G28" s="8">
        <f t="shared" si="0"/>
        <v>0.025583628434952266</v>
      </c>
      <c r="H28" s="8">
        <v>0</v>
      </c>
      <c r="I28" s="51"/>
    </row>
    <row r="29" spans="1:9" ht="29.25" customHeight="1" hidden="1">
      <c r="A29" s="46"/>
      <c r="B29" s="4" t="s">
        <v>134</v>
      </c>
      <c r="C29" s="5"/>
      <c r="D29" s="18">
        <v>0</v>
      </c>
      <c r="E29" s="18">
        <v>0</v>
      </c>
      <c r="F29" s="18">
        <v>0</v>
      </c>
      <c r="G29" s="8" t="e">
        <f t="shared" si="0"/>
        <v>#DIV/0!</v>
      </c>
      <c r="H29" s="8" t="e">
        <f t="shared" si="1"/>
        <v>#DIV/0!</v>
      </c>
      <c r="I29" s="51"/>
    </row>
    <row r="30" spans="1:9" ht="42" customHeight="1">
      <c r="A30" s="46"/>
      <c r="B30" s="1" t="s">
        <v>101</v>
      </c>
      <c r="C30" s="2"/>
      <c r="D30" s="18">
        <v>7220.7</v>
      </c>
      <c r="E30" s="18">
        <v>5874</v>
      </c>
      <c r="F30" s="18">
        <v>5450</v>
      </c>
      <c r="G30" s="8">
        <f t="shared" si="0"/>
        <v>0.7547744678493775</v>
      </c>
      <c r="H30" s="8">
        <f t="shared" si="1"/>
        <v>0.9278175008512087</v>
      </c>
      <c r="I30" s="51"/>
    </row>
    <row r="31" spans="1:9" ht="36.75" customHeight="1">
      <c r="A31" s="46"/>
      <c r="B31" s="4" t="s">
        <v>134</v>
      </c>
      <c r="C31" s="2"/>
      <c r="D31" s="18">
        <v>19.2</v>
      </c>
      <c r="E31" s="18">
        <v>0</v>
      </c>
      <c r="F31" s="18">
        <v>0</v>
      </c>
      <c r="G31" s="8">
        <f t="shared" si="0"/>
        <v>0</v>
      </c>
      <c r="H31" s="8">
        <v>0</v>
      </c>
      <c r="I31" s="51"/>
    </row>
    <row r="32" spans="1:9" ht="84" customHeight="1">
      <c r="A32" s="46"/>
      <c r="B32" s="4" t="s">
        <v>214</v>
      </c>
      <c r="C32" s="2"/>
      <c r="D32" s="18">
        <v>74.4</v>
      </c>
      <c r="E32" s="18">
        <v>74.4</v>
      </c>
      <c r="F32" s="18">
        <v>0</v>
      </c>
      <c r="G32" s="8">
        <f t="shared" si="0"/>
        <v>0</v>
      </c>
      <c r="H32" s="8">
        <v>0</v>
      </c>
      <c r="I32" s="51"/>
    </row>
    <row r="33" spans="1:9" ht="17.25" customHeight="1" hidden="1">
      <c r="A33" s="46"/>
      <c r="B33" s="4" t="s">
        <v>184</v>
      </c>
      <c r="C33" s="5"/>
      <c r="D33" s="18">
        <v>0</v>
      </c>
      <c r="E33" s="18">
        <v>0</v>
      </c>
      <c r="F33" s="18">
        <v>0</v>
      </c>
      <c r="G33" s="8" t="e">
        <f t="shared" si="0"/>
        <v>#DIV/0!</v>
      </c>
      <c r="H33" s="8" t="e">
        <f t="shared" si="1"/>
        <v>#DIV/0!</v>
      </c>
      <c r="I33" s="51"/>
    </row>
    <row r="34" spans="1:9" ht="100.5" customHeight="1">
      <c r="A34" s="46"/>
      <c r="B34" s="9" t="s">
        <v>221</v>
      </c>
      <c r="C34" s="10"/>
      <c r="D34" s="18">
        <v>50</v>
      </c>
      <c r="E34" s="18">
        <v>50</v>
      </c>
      <c r="F34" s="18">
        <v>0</v>
      </c>
      <c r="G34" s="8">
        <f t="shared" si="0"/>
        <v>0</v>
      </c>
      <c r="H34" s="8">
        <v>0</v>
      </c>
      <c r="I34" s="51"/>
    </row>
    <row r="35" spans="1:9" ht="37.5" customHeight="1" thickBot="1">
      <c r="A35" s="46"/>
      <c r="B35" s="11" t="s">
        <v>106</v>
      </c>
      <c r="C35" s="12"/>
      <c r="D35" s="18">
        <v>-174.9</v>
      </c>
      <c r="E35" s="18">
        <v>-174.9</v>
      </c>
      <c r="F35" s="18">
        <v>-174.9</v>
      </c>
      <c r="G35" s="8">
        <f t="shared" si="0"/>
        <v>1</v>
      </c>
      <c r="H35" s="8">
        <f t="shared" si="1"/>
        <v>1</v>
      </c>
      <c r="I35" s="51"/>
    </row>
    <row r="36" spans="1:9" ht="15.75">
      <c r="A36" s="46"/>
      <c r="B36" s="4" t="s">
        <v>18</v>
      </c>
      <c r="C36" s="5"/>
      <c r="D36" s="18">
        <f>D5+D25</f>
        <v>616291.1</v>
      </c>
      <c r="E36" s="18">
        <f>E5+E25</f>
        <v>319897.39999999997</v>
      </c>
      <c r="F36" s="18">
        <f>F5+F25</f>
        <v>317278.39999999997</v>
      </c>
      <c r="G36" s="8">
        <f t="shared" si="0"/>
        <v>0.5148190522303502</v>
      </c>
      <c r="H36" s="8">
        <f t="shared" si="1"/>
        <v>0.9918130000431389</v>
      </c>
      <c r="I36" s="51"/>
    </row>
    <row r="37" spans="1:9" ht="15.75" hidden="1">
      <c r="A37" s="46"/>
      <c r="B37" s="4" t="s">
        <v>78</v>
      </c>
      <c r="C37" s="5"/>
      <c r="D37" s="18">
        <f>D5</f>
        <v>157832.49999999997</v>
      </c>
      <c r="E37" s="18">
        <f>E5</f>
        <v>75623</v>
      </c>
      <c r="F37" s="18">
        <f>F5</f>
        <v>86126.19999999998</v>
      </c>
      <c r="G37" s="8">
        <f t="shared" si="0"/>
        <v>0.545681022603076</v>
      </c>
      <c r="H37" s="8">
        <f t="shared" si="1"/>
        <v>1.1388889623527232</v>
      </c>
      <c r="I37" s="51"/>
    </row>
    <row r="38" spans="1:9" ht="15.75">
      <c r="A38" s="73"/>
      <c r="B38" s="74"/>
      <c r="C38" s="74"/>
      <c r="D38" s="74"/>
      <c r="E38" s="74"/>
      <c r="F38" s="74"/>
      <c r="G38" s="74"/>
      <c r="H38" s="75"/>
      <c r="I38" s="52"/>
    </row>
    <row r="39" spans="1:9" ht="130.5" customHeight="1">
      <c r="A39" s="80" t="s">
        <v>108</v>
      </c>
      <c r="B39" s="80" t="s">
        <v>19</v>
      </c>
      <c r="C39" s="71" t="s">
        <v>109</v>
      </c>
      <c r="D39" s="68" t="s">
        <v>229</v>
      </c>
      <c r="E39" s="68" t="s">
        <v>232</v>
      </c>
      <c r="F39" s="68" t="s">
        <v>230</v>
      </c>
      <c r="G39" s="68" t="s">
        <v>231</v>
      </c>
      <c r="H39" s="68" t="s">
        <v>233</v>
      </c>
      <c r="I39" s="50"/>
    </row>
    <row r="40" spans="1:9" ht="20.25" customHeight="1">
      <c r="A40" s="80"/>
      <c r="B40" s="80"/>
      <c r="C40" s="72"/>
      <c r="D40" s="68"/>
      <c r="E40" s="68"/>
      <c r="F40" s="68"/>
      <c r="G40" s="68"/>
      <c r="H40" s="68"/>
      <c r="I40" s="50"/>
    </row>
    <row r="41" spans="1:9" ht="19.5" customHeight="1">
      <c r="A41" s="2" t="s">
        <v>49</v>
      </c>
      <c r="B41" s="1" t="s">
        <v>20</v>
      </c>
      <c r="C41" s="2"/>
      <c r="D41" s="3">
        <f>D42+D43+D48+D49+D46+D47+D45</f>
        <v>41635.9</v>
      </c>
      <c r="E41" s="3">
        <f>E42+E43+E48+E49+E46+E47+E45</f>
        <v>25337.199999999997</v>
      </c>
      <c r="F41" s="3">
        <f>F42+F43+F48+F49+F46+F47+F45</f>
        <v>23103.5</v>
      </c>
      <c r="G41" s="8">
        <f aca="true" t="shared" si="2" ref="G41:G113">F41/D41</f>
        <v>0.5548937335328407</v>
      </c>
      <c r="H41" s="8">
        <f>F41/E41</f>
        <v>0.9118410874129739</v>
      </c>
      <c r="I41" s="54"/>
    </row>
    <row r="42" spans="1:9" ht="57" customHeight="1">
      <c r="A42" s="5" t="s">
        <v>50</v>
      </c>
      <c r="B42" s="4" t="s">
        <v>110</v>
      </c>
      <c r="C42" s="5" t="s">
        <v>135</v>
      </c>
      <c r="D42" s="20">
        <v>787</v>
      </c>
      <c r="E42" s="20">
        <v>468.4</v>
      </c>
      <c r="F42" s="20">
        <v>412.8</v>
      </c>
      <c r="G42" s="8">
        <f t="shared" si="2"/>
        <v>0.5245235069885642</v>
      </c>
      <c r="H42" s="8">
        <f aca="true" t="shared" si="3" ref="H42:H105">F42/E42</f>
        <v>0.8812980358667806</v>
      </c>
      <c r="I42" s="55"/>
    </row>
    <row r="43" spans="1:14" ht="55.5" customHeight="1">
      <c r="A43" s="5" t="s">
        <v>51</v>
      </c>
      <c r="B43" s="4" t="s">
        <v>111</v>
      </c>
      <c r="C43" s="5" t="s">
        <v>51</v>
      </c>
      <c r="D43" s="20">
        <f>D44</f>
        <v>22014.9</v>
      </c>
      <c r="E43" s="20">
        <f>E44</f>
        <v>13212.9</v>
      </c>
      <c r="F43" s="20">
        <f>F44</f>
        <v>12464</v>
      </c>
      <c r="G43" s="8">
        <f t="shared" si="2"/>
        <v>0.566162008457908</v>
      </c>
      <c r="H43" s="8">
        <f t="shared" si="3"/>
        <v>0.9433205428028669</v>
      </c>
      <c r="I43" s="56"/>
      <c r="J43" s="77"/>
      <c r="K43" s="77"/>
      <c r="L43" s="76"/>
      <c r="M43" s="76"/>
      <c r="N43" s="76"/>
    </row>
    <row r="44" spans="1:14" s="61" customFormat="1" ht="15.75">
      <c r="A44" s="21"/>
      <c r="B44" s="22" t="s">
        <v>21</v>
      </c>
      <c r="C44" s="21" t="s">
        <v>51</v>
      </c>
      <c r="D44" s="23">
        <v>22014.9</v>
      </c>
      <c r="E44" s="23">
        <v>13212.9</v>
      </c>
      <c r="F44" s="23">
        <v>12464</v>
      </c>
      <c r="G44" s="8">
        <f t="shared" si="2"/>
        <v>0.566162008457908</v>
      </c>
      <c r="H44" s="8">
        <f t="shared" si="3"/>
        <v>0.9433205428028669</v>
      </c>
      <c r="I44" s="59"/>
      <c r="J44" s="78"/>
      <c r="K44" s="78"/>
      <c r="L44" s="76"/>
      <c r="M44" s="76"/>
      <c r="N44" s="76"/>
    </row>
    <row r="45" spans="1:14" s="61" customFormat="1" ht="44.25" customHeight="1" hidden="1">
      <c r="A45" s="21" t="s">
        <v>165</v>
      </c>
      <c r="B45" s="4" t="s">
        <v>167</v>
      </c>
      <c r="C45" s="21" t="s">
        <v>166</v>
      </c>
      <c r="D45" s="23">
        <v>0</v>
      </c>
      <c r="E45" s="23">
        <v>0</v>
      </c>
      <c r="F45" s="23">
        <v>0</v>
      </c>
      <c r="G45" s="8" t="e">
        <f t="shared" si="2"/>
        <v>#DIV/0!</v>
      </c>
      <c r="H45" s="8" t="e">
        <f t="shared" si="3"/>
        <v>#DIV/0!</v>
      </c>
      <c r="I45" s="62"/>
      <c r="J45" s="60"/>
      <c r="K45" s="60"/>
      <c r="L45" s="58"/>
      <c r="M45" s="58"/>
      <c r="N45" s="58"/>
    </row>
    <row r="46" spans="1:14" ht="54.75" customHeight="1">
      <c r="A46" s="5" t="s">
        <v>52</v>
      </c>
      <c r="B46" s="4" t="s">
        <v>112</v>
      </c>
      <c r="C46" s="5" t="s">
        <v>52</v>
      </c>
      <c r="D46" s="20">
        <v>6614.7</v>
      </c>
      <c r="E46" s="20">
        <v>3715.6</v>
      </c>
      <c r="F46" s="20">
        <v>3391.4</v>
      </c>
      <c r="G46" s="8">
        <f t="shared" si="2"/>
        <v>0.5127065475380592</v>
      </c>
      <c r="H46" s="8">
        <f t="shared" si="3"/>
        <v>0.9127462590160406</v>
      </c>
      <c r="I46" s="55"/>
      <c r="J46" s="57"/>
      <c r="K46" s="57"/>
      <c r="L46" s="58"/>
      <c r="M46" s="58"/>
      <c r="N46" s="58"/>
    </row>
    <row r="47" spans="1:14" ht="30" customHeight="1" hidden="1">
      <c r="A47" s="5" t="s">
        <v>131</v>
      </c>
      <c r="B47" s="4" t="s">
        <v>132</v>
      </c>
      <c r="C47" s="5" t="s">
        <v>131</v>
      </c>
      <c r="D47" s="20">
        <v>0</v>
      </c>
      <c r="E47" s="20">
        <v>0</v>
      </c>
      <c r="F47" s="20">
        <v>0</v>
      </c>
      <c r="G47" s="8" t="e">
        <f t="shared" si="2"/>
        <v>#DIV/0!</v>
      </c>
      <c r="H47" s="8" t="e">
        <f t="shared" si="3"/>
        <v>#DIV/0!</v>
      </c>
      <c r="I47" s="55"/>
      <c r="J47" s="57"/>
      <c r="K47" s="57"/>
      <c r="L47" s="58"/>
      <c r="M47" s="58"/>
      <c r="N47" s="58"/>
    </row>
    <row r="48" spans="1:9" ht="17.25" customHeight="1">
      <c r="A48" s="5" t="s">
        <v>53</v>
      </c>
      <c r="B48" s="4" t="s">
        <v>113</v>
      </c>
      <c r="C48" s="5" t="s">
        <v>53</v>
      </c>
      <c r="D48" s="20">
        <v>400</v>
      </c>
      <c r="E48" s="20">
        <v>200</v>
      </c>
      <c r="F48" s="20">
        <v>0</v>
      </c>
      <c r="G48" s="8">
        <f t="shared" si="2"/>
        <v>0</v>
      </c>
      <c r="H48" s="8">
        <f t="shared" si="3"/>
        <v>0</v>
      </c>
      <c r="I48" s="55"/>
    </row>
    <row r="49" spans="1:9" ht="18" customHeight="1">
      <c r="A49" s="24" t="s">
        <v>84</v>
      </c>
      <c r="B49" s="25" t="s">
        <v>22</v>
      </c>
      <c r="C49" s="24"/>
      <c r="D49" s="20">
        <f>D50+D51+D52+D53+D54+D56+D57</f>
        <v>11819.300000000001</v>
      </c>
      <c r="E49" s="20">
        <f>E50+E51+E52+E53+E54+E56+E57</f>
        <v>7740.3</v>
      </c>
      <c r="F49" s="20">
        <f>F50+F51+F52+F53+F54+F56+F57</f>
        <v>6835.299999999999</v>
      </c>
      <c r="G49" s="8">
        <f t="shared" si="2"/>
        <v>0.5783168207931094</v>
      </c>
      <c r="H49" s="8">
        <f t="shared" si="3"/>
        <v>0.8830794672041135</v>
      </c>
      <c r="I49" s="55"/>
    </row>
    <row r="50" spans="1:9" s="61" customFormat="1" ht="30" customHeight="1">
      <c r="A50" s="26"/>
      <c r="B50" s="27" t="s">
        <v>140</v>
      </c>
      <c r="C50" s="26" t="s">
        <v>141</v>
      </c>
      <c r="D50" s="23">
        <v>7499.1</v>
      </c>
      <c r="E50" s="23">
        <v>4292.1</v>
      </c>
      <c r="F50" s="23">
        <v>3817.6</v>
      </c>
      <c r="G50" s="8">
        <f t="shared" si="2"/>
        <v>0.509074422264005</v>
      </c>
      <c r="H50" s="8">
        <f t="shared" si="3"/>
        <v>0.8894480557302951</v>
      </c>
      <c r="I50" s="62"/>
    </row>
    <row r="51" spans="1:9" s="61" customFormat="1" ht="25.5" customHeight="1" hidden="1">
      <c r="A51" s="26"/>
      <c r="B51" s="27" t="s">
        <v>100</v>
      </c>
      <c r="C51" s="26"/>
      <c r="D51" s="23">
        <v>0</v>
      </c>
      <c r="E51" s="23">
        <v>0</v>
      </c>
      <c r="F51" s="23">
        <v>0</v>
      </c>
      <c r="G51" s="8" t="e">
        <f t="shared" si="2"/>
        <v>#DIV/0!</v>
      </c>
      <c r="H51" s="8" t="e">
        <f t="shared" si="3"/>
        <v>#DIV/0!</v>
      </c>
      <c r="I51" s="62"/>
    </row>
    <row r="52" spans="1:9" s="61" customFormat="1" ht="15.75" hidden="1">
      <c r="A52" s="26"/>
      <c r="B52" s="27" t="s">
        <v>137</v>
      </c>
      <c r="C52" s="26" t="s">
        <v>138</v>
      </c>
      <c r="D52" s="23">
        <v>0</v>
      </c>
      <c r="E52" s="23">
        <v>0</v>
      </c>
      <c r="F52" s="23">
        <v>0</v>
      </c>
      <c r="G52" s="8" t="e">
        <f t="shared" si="2"/>
        <v>#DIV/0!</v>
      </c>
      <c r="H52" s="8" t="e">
        <f t="shared" si="3"/>
        <v>#DIV/0!</v>
      </c>
      <c r="I52" s="62"/>
    </row>
    <row r="53" spans="1:9" s="61" customFormat="1" ht="31.5">
      <c r="A53" s="26"/>
      <c r="B53" s="27" t="s">
        <v>136</v>
      </c>
      <c r="C53" s="26" t="s">
        <v>188</v>
      </c>
      <c r="D53" s="23">
        <v>71.6</v>
      </c>
      <c r="E53" s="23">
        <v>71.6</v>
      </c>
      <c r="F53" s="23">
        <v>71.6</v>
      </c>
      <c r="G53" s="8">
        <f t="shared" si="2"/>
        <v>1</v>
      </c>
      <c r="H53" s="8">
        <f t="shared" si="3"/>
        <v>1</v>
      </c>
      <c r="I53" s="62"/>
    </row>
    <row r="54" spans="1:9" s="61" customFormat="1" ht="15.75">
      <c r="A54" s="26"/>
      <c r="B54" s="27" t="s">
        <v>114</v>
      </c>
      <c r="C54" s="26" t="s">
        <v>139</v>
      </c>
      <c r="D54" s="23">
        <v>2656.4</v>
      </c>
      <c r="E54" s="23">
        <v>1784.4</v>
      </c>
      <c r="F54" s="23">
        <v>1708.6</v>
      </c>
      <c r="G54" s="8">
        <f t="shared" si="2"/>
        <v>0.6432013251016413</v>
      </c>
      <c r="H54" s="8">
        <f t="shared" si="3"/>
        <v>0.9575207352611521</v>
      </c>
      <c r="I54" s="62"/>
    </row>
    <row r="55" spans="1:9" s="61" customFormat="1" ht="77.25" customHeight="1" hidden="1">
      <c r="A55" s="26"/>
      <c r="B55" s="27" t="s">
        <v>171</v>
      </c>
      <c r="C55" s="26" t="s">
        <v>172</v>
      </c>
      <c r="D55" s="23">
        <v>0</v>
      </c>
      <c r="E55" s="23">
        <v>0</v>
      </c>
      <c r="F55" s="23">
        <v>0</v>
      </c>
      <c r="G55" s="8" t="e">
        <f t="shared" si="2"/>
        <v>#DIV/0!</v>
      </c>
      <c r="H55" s="8" t="e">
        <f t="shared" si="3"/>
        <v>#DIV/0!</v>
      </c>
      <c r="I55" s="62"/>
    </row>
    <row r="56" spans="1:9" s="61" customFormat="1" ht="39" customHeight="1">
      <c r="A56" s="26"/>
      <c r="B56" s="27" t="s">
        <v>155</v>
      </c>
      <c r="C56" s="26" t="s">
        <v>187</v>
      </c>
      <c r="D56" s="23">
        <v>1592.2</v>
      </c>
      <c r="E56" s="23">
        <v>1592.2</v>
      </c>
      <c r="F56" s="23">
        <v>1237.5</v>
      </c>
      <c r="G56" s="8">
        <f t="shared" si="2"/>
        <v>0.777226479085542</v>
      </c>
      <c r="H56" s="8">
        <f t="shared" si="3"/>
        <v>0.777226479085542</v>
      </c>
      <c r="I56" s="62"/>
    </row>
    <row r="57" spans="1:9" s="61" customFormat="1" ht="24.75" customHeight="1" hidden="1">
      <c r="A57" s="26"/>
      <c r="B57" s="27" t="s">
        <v>186</v>
      </c>
      <c r="C57" s="26" t="s">
        <v>153</v>
      </c>
      <c r="D57" s="23">
        <v>0</v>
      </c>
      <c r="E57" s="23">
        <v>0</v>
      </c>
      <c r="F57" s="23">
        <v>0</v>
      </c>
      <c r="G57" s="8" t="e">
        <f t="shared" si="2"/>
        <v>#DIV/0!</v>
      </c>
      <c r="H57" s="8" t="e">
        <f t="shared" si="3"/>
        <v>#DIV/0!</v>
      </c>
      <c r="I57" s="62"/>
    </row>
    <row r="58" spans="1:9" s="61" customFormat="1" ht="24.75" customHeight="1" hidden="1">
      <c r="A58" s="26"/>
      <c r="B58" s="27" t="s">
        <v>185</v>
      </c>
      <c r="C58" s="26"/>
      <c r="D58" s="23"/>
      <c r="E58" s="23"/>
      <c r="F58" s="23"/>
      <c r="G58" s="8" t="e">
        <f t="shared" si="2"/>
        <v>#DIV/0!</v>
      </c>
      <c r="H58" s="8" t="e">
        <f t="shared" si="3"/>
        <v>#DIV/0!</v>
      </c>
      <c r="I58" s="62"/>
    </row>
    <row r="59" spans="1:9" ht="15.75" hidden="1">
      <c r="A59" s="2" t="s">
        <v>80</v>
      </c>
      <c r="B59" s="1" t="s">
        <v>76</v>
      </c>
      <c r="C59" s="2"/>
      <c r="D59" s="3">
        <f>D60</f>
        <v>0</v>
      </c>
      <c r="E59" s="3">
        <f>E60</f>
        <v>0</v>
      </c>
      <c r="F59" s="3">
        <f>F60</f>
        <v>0</v>
      </c>
      <c r="G59" s="8" t="e">
        <f t="shared" si="2"/>
        <v>#DIV/0!</v>
      </c>
      <c r="H59" s="8" t="e">
        <f t="shared" si="3"/>
        <v>#DIV/0!</v>
      </c>
      <c r="I59" s="55"/>
    </row>
    <row r="60" spans="1:9" ht="27.75" customHeight="1" hidden="1">
      <c r="A60" s="5" t="s">
        <v>81</v>
      </c>
      <c r="B60" s="4" t="s">
        <v>115</v>
      </c>
      <c r="C60" s="5" t="s">
        <v>142</v>
      </c>
      <c r="D60" s="20">
        <v>0</v>
      </c>
      <c r="E60" s="20">
        <v>0</v>
      </c>
      <c r="F60" s="20">
        <v>0</v>
      </c>
      <c r="G60" s="8" t="e">
        <f t="shared" si="2"/>
        <v>#DIV/0!</v>
      </c>
      <c r="H60" s="8" t="e">
        <f t="shared" si="3"/>
        <v>#DIV/0!</v>
      </c>
      <c r="I60" s="55"/>
    </row>
    <row r="61" spans="1:9" ht="20.25" customHeight="1">
      <c r="A61" s="2" t="s">
        <v>54</v>
      </c>
      <c r="B61" s="1" t="s">
        <v>116</v>
      </c>
      <c r="C61" s="2"/>
      <c r="D61" s="3">
        <f aca="true" t="shared" si="4" ref="D61:F62">D62</f>
        <v>200</v>
      </c>
      <c r="E61" s="3">
        <f t="shared" si="4"/>
        <v>200</v>
      </c>
      <c r="F61" s="3">
        <f t="shared" si="4"/>
        <v>99.9</v>
      </c>
      <c r="G61" s="8">
        <f t="shared" si="2"/>
        <v>0.49950000000000006</v>
      </c>
      <c r="H61" s="8">
        <v>0</v>
      </c>
      <c r="I61" s="55"/>
    </row>
    <row r="62" spans="1:9" ht="34.5" customHeight="1">
      <c r="A62" s="5" t="s">
        <v>107</v>
      </c>
      <c r="B62" s="4" t="s">
        <v>117</v>
      </c>
      <c r="C62" s="5"/>
      <c r="D62" s="20">
        <f t="shared" si="4"/>
        <v>200</v>
      </c>
      <c r="E62" s="20">
        <f t="shared" si="4"/>
        <v>200</v>
      </c>
      <c r="F62" s="20">
        <f t="shared" si="4"/>
        <v>99.9</v>
      </c>
      <c r="G62" s="8">
        <f t="shared" si="2"/>
        <v>0.49950000000000006</v>
      </c>
      <c r="H62" s="8">
        <v>0</v>
      </c>
      <c r="I62" s="55"/>
    </row>
    <row r="63" spans="1:9" s="61" customFormat="1" ht="69.75" customHeight="1">
      <c r="A63" s="21"/>
      <c r="B63" s="22" t="s">
        <v>190</v>
      </c>
      <c r="C63" s="21" t="s">
        <v>191</v>
      </c>
      <c r="D63" s="23">
        <f>D64+D65</f>
        <v>200</v>
      </c>
      <c r="E63" s="23">
        <f>E64+E65</f>
        <v>200</v>
      </c>
      <c r="F63" s="23">
        <f>F64+F65</f>
        <v>99.9</v>
      </c>
      <c r="G63" s="8">
        <f t="shared" si="2"/>
        <v>0.49950000000000006</v>
      </c>
      <c r="H63" s="8">
        <v>0</v>
      </c>
      <c r="I63" s="62"/>
    </row>
    <row r="64" spans="1:9" s="61" customFormat="1" ht="38.25" customHeight="1">
      <c r="A64" s="21"/>
      <c r="B64" s="22" t="s">
        <v>192</v>
      </c>
      <c r="C64" s="21" t="s">
        <v>189</v>
      </c>
      <c r="D64" s="23">
        <v>100</v>
      </c>
      <c r="E64" s="23">
        <v>100</v>
      </c>
      <c r="F64" s="23">
        <v>99.9</v>
      </c>
      <c r="G64" s="8">
        <f t="shared" si="2"/>
        <v>0.9990000000000001</v>
      </c>
      <c r="H64" s="8">
        <v>0</v>
      </c>
      <c r="I64" s="62"/>
    </row>
    <row r="65" spans="1:9" s="61" customFormat="1" ht="34.5" customHeight="1">
      <c r="A65" s="21"/>
      <c r="B65" s="22" t="s">
        <v>193</v>
      </c>
      <c r="C65" s="21" t="s">
        <v>194</v>
      </c>
      <c r="D65" s="23">
        <v>100</v>
      </c>
      <c r="E65" s="23">
        <v>100</v>
      </c>
      <c r="F65" s="23">
        <v>0</v>
      </c>
      <c r="G65" s="8">
        <f t="shared" si="2"/>
        <v>0</v>
      </c>
      <c r="H65" s="8">
        <v>0</v>
      </c>
      <c r="I65" s="62"/>
    </row>
    <row r="66" spans="1:9" ht="19.5" customHeight="1">
      <c r="A66" s="2" t="s">
        <v>55</v>
      </c>
      <c r="B66" s="1" t="s">
        <v>24</v>
      </c>
      <c r="C66" s="2"/>
      <c r="D66" s="3">
        <f>D71+D75+D67+D68+D69+D72+D73+D70</f>
        <v>35063.00000000001</v>
      </c>
      <c r="E66" s="3">
        <f>E71+E75+E67+E68+E69+E72+E73+E70</f>
        <v>34954.6</v>
      </c>
      <c r="F66" s="3">
        <f>F71+F75+F67+F68+F69+F72+F73+F70</f>
        <v>1716.1</v>
      </c>
      <c r="G66" s="8">
        <f t="shared" si="2"/>
        <v>0.04894333057639105</v>
      </c>
      <c r="H66" s="8">
        <f t="shared" si="3"/>
        <v>0.04909511194520893</v>
      </c>
      <c r="I66" s="55"/>
    </row>
    <row r="67" spans="1:9" ht="33" customHeight="1" hidden="1">
      <c r="A67" s="5" t="s">
        <v>148</v>
      </c>
      <c r="B67" s="4" t="s">
        <v>149</v>
      </c>
      <c r="C67" s="5" t="s">
        <v>150</v>
      </c>
      <c r="D67" s="20">
        <v>0</v>
      </c>
      <c r="E67" s="20">
        <v>0</v>
      </c>
      <c r="F67" s="20">
        <v>0</v>
      </c>
      <c r="G67" s="8" t="e">
        <f t="shared" si="2"/>
        <v>#DIV/0!</v>
      </c>
      <c r="H67" s="8" t="e">
        <f t="shared" si="3"/>
        <v>#DIV/0!</v>
      </c>
      <c r="I67" s="55"/>
    </row>
    <row r="68" spans="1:9" ht="33" customHeight="1" hidden="1">
      <c r="A68" s="5" t="s">
        <v>148</v>
      </c>
      <c r="B68" s="4" t="s">
        <v>158</v>
      </c>
      <c r="C68" s="5" t="s">
        <v>157</v>
      </c>
      <c r="D68" s="20">
        <v>0</v>
      </c>
      <c r="E68" s="20">
        <v>0</v>
      </c>
      <c r="F68" s="20">
        <v>0</v>
      </c>
      <c r="G68" s="8" t="e">
        <f t="shared" si="2"/>
        <v>#DIV/0!</v>
      </c>
      <c r="H68" s="8" t="e">
        <f t="shared" si="3"/>
        <v>#DIV/0!</v>
      </c>
      <c r="I68" s="55"/>
    </row>
    <row r="69" spans="1:9" ht="32.25" customHeight="1">
      <c r="A69" s="5" t="s">
        <v>168</v>
      </c>
      <c r="B69" s="4" t="s">
        <v>196</v>
      </c>
      <c r="C69" s="5" t="s">
        <v>195</v>
      </c>
      <c r="D69" s="20">
        <v>217.4</v>
      </c>
      <c r="E69" s="20">
        <v>109</v>
      </c>
      <c r="F69" s="20">
        <v>0</v>
      </c>
      <c r="G69" s="8">
        <f t="shared" si="2"/>
        <v>0</v>
      </c>
      <c r="H69" s="8">
        <f t="shared" si="3"/>
        <v>0</v>
      </c>
      <c r="I69" s="55"/>
    </row>
    <row r="70" spans="1:9" ht="36.75" customHeight="1">
      <c r="A70" s="5"/>
      <c r="B70" s="4" t="s">
        <v>218</v>
      </c>
      <c r="C70" s="5" t="s">
        <v>217</v>
      </c>
      <c r="D70" s="20">
        <v>1307.4</v>
      </c>
      <c r="E70" s="20">
        <v>1307.4</v>
      </c>
      <c r="F70" s="20">
        <v>0</v>
      </c>
      <c r="G70" s="8">
        <f t="shared" si="2"/>
        <v>0</v>
      </c>
      <c r="H70" s="8">
        <v>0</v>
      </c>
      <c r="I70" s="55"/>
    </row>
    <row r="71" spans="1:9" s="64" customFormat="1" ht="50.25" customHeight="1">
      <c r="A71" s="28" t="s">
        <v>82</v>
      </c>
      <c r="B71" s="29" t="s">
        <v>198</v>
      </c>
      <c r="C71" s="30" t="s">
        <v>197</v>
      </c>
      <c r="D71" s="31">
        <v>18298.4</v>
      </c>
      <c r="E71" s="31">
        <v>18298.4</v>
      </c>
      <c r="F71" s="31">
        <v>1580.8</v>
      </c>
      <c r="G71" s="8">
        <f t="shared" si="2"/>
        <v>0.0863900668910943</v>
      </c>
      <c r="H71" s="8">
        <f t="shared" si="3"/>
        <v>0.0863900668910943</v>
      </c>
      <c r="I71" s="63"/>
    </row>
    <row r="72" spans="1:9" s="64" customFormat="1" ht="76.5" customHeight="1">
      <c r="A72" s="28"/>
      <c r="B72" s="29" t="s">
        <v>200</v>
      </c>
      <c r="C72" s="30" t="s">
        <v>199</v>
      </c>
      <c r="D72" s="31">
        <v>14932</v>
      </c>
      <c r="E72" s="31">
        <v>14932</v>
      </c>
      <c r="F72" s="31">
        <v>0</v>
      </c>
      <c r="G72" s="8">
        <f t="shared" si="2"/>
        <v>0</v>
      </c>
      <c r="H72" s="8">
        <f t="shared" si="3"/>
        <v>0</v>
      </c>
      <c r="I72" s="63"/>
    </row>
    <row r="73" spans="1:9" s="66" customFormat="1" ht="64.5" customHeight="1">
      <c r="A73" s="32"/>
      <c r="B73" s="33" t="s">
        <v>202</v>
      </c>
      <c r="C73" s="34" t="s">
        <v>201</v>
      </c>
      <c r="D73" s="35">
        <v>172.5</v>
      </c>
      <c r="E73" s="35">
        <v>172.5</v>
      </c>
      <c r="F73" s="35">
        <v>0</v>
      </c>
      <c r="G73" s="8">
        <f t="shared" si="2"/>
        <v>0</v>
      </c>
      <c r="H73" s="8">
        <f t="shared" si="3"/>
        <v>0</v>
      </c>
      <c r="I73" s="65"/>
    </row>
    <row r="74" spans="1:9" s="66" customFormat="1" ht="66.75" customHeight="1" hidden="1">
      <c r="A74" s="32"/>
      <c r="B74" s="36" t="s">
        <v>119</v>
      </c>
      <c r="C74" s="34" t="s">
        <v>118</v>
      </c>
      <c r="D74" s="35">
        <v>0</v>
      </c>
      <c r="E74" s="35">
        <v>0</v>
      </c>
      <c r="F74" s="35">
        <v>0</v>
      </c>
      <c r="G74" s="8" t="e">
        <f t="shared" si="2"/>
        <v>#DIV/0!</v>
      </c>
      <c r="H74" s="8" t="e">
        <f t="shared" si="3"/>
        <v>#DIV/0!</v>
      </c>
      <c r="I74" s="65"/>
    </row>
    <row r="75" spans="1:9" s="64" customFormat="1" ht="30.75" customHeight="1">
      <c r="A75" s="28" t="s">
        <v>56</v>
      </c>
      <c r="B75" s="29" t="s">
        <v>133</v>
      </c>
      <c r="C75" s="30"/>
      <c r="D75" s="31">
        <f>D76+D80+D78+D79+D77</f>
        <v>135.3</v>
      </c>
      <c r="E75" s="31">
        <f>E76+E80+E78+E79+E77</f>
        <v>135.3</v>
      </c>
      <c r="F75" s="31">
        <f>F76+F80+F78+F79+F77</f>
        <v>135.3</v>
      </c>
      <c r="G75" s="8">
        <f t="shared" si="2"/>
        <v>1</v>
      </c>
      <c r="H75" s="8">
        <f t="shared" si="3"/>
        <v>1</v>
      </c>
      <c r="I75" s="67"/>
    </row>
    <row r="76" spans="1:9" s="66" customFormat="1" ht="29.25" customHeight="1">
      <c r="A76" s="32"/>
      <c r="B76" s="37" t="s">
        <v>83</v>
      </c>
      <c r="C76" s="32" t="s">
        <v>203</v>
      </c>
      <c r="D76" s="35">
        <v>135.3</v>
      </c>
      <c r="E76" s="35">
        <v>135.3</v>
      </c>
      <c r="F76" s="35">
        <v>135.3</v>
      </c>
      <c r="G76" s="8">
        <f t="shared" si="2"/>
        <v>1</v>
      </c>
      <c r="H76" s="8">
        <f t="shared" si="3"/>
        <v>1</v>
      </c>
      <c r="I76" s="65"/>
    </row>
    <row r="77" spans="1:9" s="66" customFormat="1" ht="38.25" customHeight="1" hidden="1">
      <c r="A77" s="32"/>
      <c r="B77" s="37" t="s">
        <v>181</v>
      </c>
      <c r="C77" s="32" t="s">
        <v>180</v>
      </c>
      <c r="D77" s="35">
        <v>0</v>
      </c>
      <c r="E77" s="35">
        <v>0</v>
      </c>
      <c r="F77" s="35">
        <v>0</v>
      </c>
      <c r="G77" s="8" t="e">
        <f t="shared" si="2"/>
        <v>#DIV/0!</v>
      </c>
      <c r="H77" s="8" t="e">
        <f t="shared" si="3"/>
        <v>#DIV/0!</v>
      </c>
      <c r="I77" s="65"/>
    </row>
    <row r="78" spans="1:9" s="66" customFormat="1" ht="40.5" customHeight="1" hidden="1">
      <c r="A78" s="32"/>
      <c r="B78" s="37" t="s">
        <v>178</v>
      </c>
      <c r="C78" s="32" t="s">
        <v>175</v>
      </c>
      <c r="D78" s="35">
        <v>0</v>
      </c>
      <c r="E78" s="35"/>
      <c r="F78" s="35">
        <v>0</v>
      </c>
      <c r="G78" s="8" t="e">
        <f t="shared" si="2"/>
        <v>#DIV/0!</v>
      </c>
      <c r="H78" s="8" t="e">
        <f t="shared" si="3"/>
        <v>#DIV/0!</v>
      </c>
      <c r="I78" s="65"/>
    </row>
    <row r="79" spans="1:9" s="66" customFormat="1" ht="58.5" customHeight="1" hidden="1">
      <c r="A79" s="32"/>
      <c r="B79" s="37" t="s">
        <v>177</v>
      </c>
      <c r="C79" s="32" t="s">
        <v>176</v>
      </c>
      <c r="D79" s="35">
        <v>0</v>
      </c>
      <c r="E79" s="35"/>
      <c r="F79" s="35">
        <v>0</v>
      </c>
      <c r="G79" s="8" t="e">
        <f t="shared" si="2"/>
        <v>#DIV/0!</v>
      </c>
      <c r="H79" s="8" t="e">
        <f t="shared" si="3"/>
        <v>#DIV/0!</v>
      </c>
      <c r="I79" s="65"/>
    </row>
    <row r="80" spans="1:9" s="66" customFormat="1" ht="29.25" customHeight="1" hidden="1">
      <c r="A80" s="32"/>
      <c r="B80" s="37" t="s">
        <v>170</v>
      </c>
      <c r="C80" s="32" t="s">
        <v>169</v>
      </c>
      <c r="D80" s="35">
        <v>0</v>
      </c>
      <c r="E80" s="35">
        <v>0</v>
      </c>
      <c r="F80" s="35">
        <v>0</v>
      </c>
      <c r="G80" s="8" t="e">
        <f t="shared" si="2"/>
        <v>#DIV/0!</v>
      </c>
      <c r="H80" s="8" t="e">
        <f t="shared" si="3"/>
        <v>#DIV/0!</v>
      </c>
      <c r="I80" s="65"/>
    </row>
    <row r="81" spans="1:9" ht="21" customHeight="1">
      <c r="A81" s="2" t="s">
        <v>57</v>
      </c>
      <c r="B81" s="1" t="s">
        <v>25</v>
      </c>
      <c r="C81" s="2"/>
      <c r="D81" s="3">
        <f>D82+D85</f>
        <v>7502.2</v>
      </c>
      <c r="E81" s="3">
        <f>E82+E85</f>
        <v>6202.2</v>
      </c>
      <c r="F81" s="3">
        <f>F82+F85</f>
        <v>4748.2</v>
      </c>
      <c r="G81" s="8">
        <f t="shared" si="2"/>
        <v>0.6329076804137453</v>
      </c>
      <c r="H81" s="8">
        <f t="shared" si="3"/>
        <v>0.7655670568507948</v>
      </c>
      <c r="I81" s="55"/>
    </row>
    <row r="82" spans="1:9" ht="18.75" customHeight="1" hidden="1">
      <c r="A82" s="5" t="s">
        <v>58</v>
      </c>
      <c r="B82" s="1" t="s">
        <v>26</v>
      </c>
      <c r="C82" s="2"/>
      <c r="D82" s="20">
        <f>D84+D83</f>
        <v>0</v>
      </c>
      <c r="E82" s="20">
        <f>E84+E83</f>
        <v>0</v>
      </c>
      <c r="F82" s="20">
        <f>F84+F83</f>
        <v>0</v>
      </c>
      <c r="G82" s="8" t="e">
        <f t="shared" si="2"/>
        <v>#DIV/0!</v>
      </c>
      <c r="H82" s="8" t="e">
        <f t="shared" si="3"/>
        <v>#DIV/0!</v>
      </c>
      <c r="I82" s="55"/>
    </row>
    <row r="83" spans="1:9" ht="30" customHeight="1" hidden="1">
      <c r="A83" s="5"/>
      <c r="B83" s="4" t="s">
        <v>152</v>
      </c>
      <c r="C83" s="5" t="s">
        <v>151</v>
      </c>
      <c r="D83" s="20">
        <v>0</v>
      </c>
      <c r="E83" s="20">
        <v>0</v>
      </c>
      <c r="F83" s="20">
        <v>0</v>
      </c>
      <c r="G83" s="8" t="e">
        <f t="shared" si="2"/>
        <v>#DIV/0!</v>
      </c>
      <c r="H83" s="8" t="e">
        <f t="shared" si="3"/>
        <v>#DIV/0!</v>
      </c>
      <c r="I83" s="55"/>
    </row>
    <row r="84" spans="1:9" ht="18.75" customHeight="1" hidden="1">
      <c r="A84" s="5"/>
      <c r="B84" s="4" t="s">
        <v>120</v>
      </c>
      <c r="C84" s="5" t="s">
        <v>143</v>
      </c>
      <c r="D84" s="20">
        <v>0</v>
      </c>
      <c r="E84" s="20">
        <v>0</v>
      </c>
      <c r="F84" s="20">
        <v>0</v>
      </c>
      <c r="G84" s="8" t="e">
        <f t="shared" si="2"/>
        <v>#DIV/0!</v>
      </c>
      <c r="H84" s="8" t="e">
        <f t="shared" si="3"/>
        <v>#DIV/0!</v>
      </c>
      <c r="I84" s="55"/>
    </row>
    <row r="85" spans="1:9" ht="15.75">
      <c r="A85" s="2" t="s">
        <v>59</v>
      </c>
      <c r="B85" s="1" t="s">
        <v>27</v>
      </c>
      <c r="C85" s="2"/>
      <c r="D85" s="3">
        <f>D91+D89+D86+D90</f>
        <v>7502.2</v>
      </c>
      <c r="E85" s="3">
        <f>E91+E89+E86+E90</f>
        <v>6202.2</v>
      </c>
      <c r="F85" s="3">
        <f>F91+F89+F86+F90</f>
        <v>4748.2</v>
      </c>
      <c r="G85" s="8">
        <f t="shared" si="2"/>
        <v>0.6329076804137453</v>
      </c>
      <c r="H85" s="8">
        <f t="shared" si="3"/>
        <v>0.7655670568507948</v>
      </c>
      <c r="I85" s="55"/>
    </row>
    <row r="86" spans="1:9" ht="31.5">
      <c r="A86" s="2"/>
      <c r="B86" s="4" t="s">
        <v>154</v>
      </c>
      <c r="C86" s="5"/>
      <c r="D86" s="20">
        <f>D87+D88</f>
        <v>7480</v>
      </c>
      <c r="E86" s="20">
        <f>E87+E88</f>
        <v>6180</v>
      </c>
      <c r="F86" s="20">
        <f>F87+F88</f>
        <v>4726</v>
      </c>
      <c r="G86" s="8">
        <f t="shared" si="2"/>
        <v>0.6318181818181818</v>
      </c>
      <c r="H86" s="8">
        <f t="shared" si="3"/>
        <v>0.7647249190938511</v>
      </c>
      <c r="I86" s="55"/>
    </row>
    <row r="87" spans="1:9" ht="18.75" customHeight="1">
      <c r="A87" s="2"/>
      <c r="B87" s="38" t="s">
        <v>182</v>
      </c>
      <c r="C87" s="39" t="s">
        <v>204</v>
      </c>
      <c r="D87" s="20">
        <v>7130</v>
      </c>
      <c r="E87" s="20">
        <v>5830</v>
      </c>
      <c r="F87" s="20">
        <v>4476</v>
      </c>
      <c r="G87" s="8">
        <f t="shared" si="2"/>
        <v>0.6277699859747545</v>
      </c>
      <c r="H87" s="8">
        <f t="shared" si="3"/>
        <v>0.7677530017152658</v>
      </c>
      <c r="I87" s="55"/>
    </row>
    <row r="88" spans="1:9" s="61" customFormat="1" ht="48.75" customHeight="1">
      <c r="A88" s="21"/>
      <c r="B88" s="4" t="s">
        <v>215</v>
      </c>
      <c r="C88" s="40" t="s">
        <v>216</v>
      </c>
      <c r="D88" s="23">
        <v>350</v>
      </c>
      <c r="E88" s="23">
        <v>350</v>
      </c>
      <c r="F88" s="23">
        <v>250</v>
      </c>
      <c r="G88" s="8">
        <f t="shared" si="2"/>
        <v>0.7142857142857143</v>
      </c>
      <c r="H88" s="8">
        <f t="shared" si="3"/>
        <v>0.7142857142857143</v>
      </c>
      <c r="I88" s="62"/>
    </row>
    <row r="89" spans="1:9" s="61" customFormat="1" ht="39" customHeight="1">
      <c r="A89" s="21"/>
      <c r="B89" s="4" t="s">
        <v>219</v>
      </c>
      <c r="C89" s="40" t="s">
        <v>220</v>
      </c>
      <c r="D89" s="23">
        <v>22.2</v>
      </c>
      <c r="E89" s="23">
        <v>22.2</v>
      </c>
      <c r="F89" s="23">
        <v>22.2</v>
      </c>
      <c r="G89" s="8">
        <f t="shared" si="2"/>
        <v>1</v>
      </c>
      <c r="H89" s="8">
        <f t="shared" si="3"/>
        <v>1</v>
      </c>
      <c r="I89" s="62"/>
    </row>
    <row r="90" spans="1:9" s="61" customFormat="1" ht="16.5" customHeight="1" hidden="1">
      <c r="A90" s="21"/>
      <c r="B90" s="4" t="s">
        <v>174</v>
      </c>
      <c r="C90" s="40" t="s">
        <v>173</v>
      </c>
      <c r="D90" s="23">
        <v>0</v>
      </c>
      <c r="E90" s="23">
        <v>0</v>
      </c>
      <c r="F90" s="23">
        <v>0</v>
      </c>
      <c r="G90" s="8" t="e">
        <f t="shared" si="2"/>
        <v>#DIV/0!</v>
      </c>
      <c r="H90" s="8" t="e">
        <f t="shared" si="3"/>
        <v>#DIV/0!</v>
      </c>
      <c r="I90" s="62"/>
    </row>
    <row r="91" spans="1:9" ht="55.5" customHeight="1" hidden="1">
      <c r="A91" s="5" t="s">
        <v>28</v>
      </c>
      <c r="B91" s="38" t="s">
        <v>121</v>
      </c>
      <c r="C91" s="39"/>
      <c r="D91" s="20">
        <f>D92+D93+D94</f>
        <v>0</v>
      </c>
      <c r="E91" s="20">
        <f>E92+E93+E94</f>
        <v>0</v>
      </c>
      <c r="F91" s="20">
        <f>F92+F93+F94</f>
        <v>0</v>
      </c>
      <c r="G91" s="8" t="e">
        <f t="shared" si="2"/>
        <v>#DIV/0!</v>
      </c>
      <c r="H91" s="8" t="e">
        <f t="shared" si="3"/>
        <v>#DIV/0!</v>
      </c>
      <c r="I91" s="55"/>
    </row>
    <row r="92" spans="1:9" s="61" customFormat="1" ht="16.5" customHeight="1" hidden="1">
      <c r="A92" s="21"/>
      <c r="B92" s="41" t="s">
        <v>122</v>
      </c>
      <c r="C92" s="40" t="s">
        <v>123</v>
      </c>
      <c r="D92" s="23">
        <v>0</v>
      </c>
      <c r="E92" s="23">
        <v>0</v>
      </c>
      <c r="F92" s="23">
        <v>0</v>
      </c>
      <c r="G92" s="8" t="e">
        <f t="shared" si="2"/>
        <v>#DIV/0!</v>
      </c>
      <c r="H92" s="8" t="e">
        <f t="shared" si="3"/>
        <v>#DIV/0!</v>
      </c>
      <c r="I92" s="62"/>
    </row>
    <row r="93" spans="1:9" s="61" customFormat="1" ht="19.5" customHeight="1" hidden="1">
      <c r="A93" s="21"/>
      <c r="B93" s="41" t="s">
        <v>124</v>
      </c>
      <c r="C93" s="40" t="s">
        <v>125</v>
      </c>
      <c r="D93" s="23">
        <v>0</v>
      </c>
      <c r="E93" s="23">
        <v>0</v>
      </c>
      <c r="F93" s="23">
        <v>0</v>
      </c>
      <c r="G93" s="8" t="e">
        <f t="shared" si="2"/>
        <v>#DIV/0!</v>
      </c>
      <c r="H93" s="8" t="e">
        <f t="shared" si="3"/>
        <v>#DIV/0!</v>
      </c>
      <c r="I93" s="62"/>
    </row>
    <row r="94" spans="1:9" s="61" customFormat="1" ht="19.5" customHeight="1" hidden="1">
      <c r="A94" s="21"/>
      <c r="B94" s="41" t="s">
        <v>105</v>
      </c>
      <c r="C94" s="40" t="s">
        <v>126</v>
      </c>
      <c r="D94" s="23">
        <v>0</v>
      </c>
      <c r="E94" s="23">
        <v>0</v>
      </c>
      <c r="F94" s="23">
        <v>0</v>
      </c>
      <c r="G94" s="8" t="e">
        <f t="shared" si="2"/>
        <v>#DIV/0!</v>
      </c>
      <c r="H94" s="8" t="e">
        <f t="shared" si="3"/>
        <v>#DIV/0!</v>
      </c>
      <c r="I94" s="62"/>
    </row>
    <row r="95" spans="1:9" ht="14.25" customHeight="1">
      <c r="A95" s="2" t="s">
        <v>29</v>
      </c>
      <c r="B95" s="1" t="s">
        <v>30</v>
      </c>
      <c r="C95" s="2"/>
      <c r="D95" s="3">
        <f>D96+D98+D99+D101</f>
        <v>449219.4</v>
      </c>
      <c r="E95" s="3">
        <f>E96+E98+E99+E101</f>
        <v>274700.8</v>
      </c>
      <c r="F95" s="3">
        <f>F96+F98+F99+F101</f>
        <v>235985.19999999998</v>
      </c>
      <c r="G95" s="8">
        <f t="shared" si="2"/>
        <v>0.5253228155329</v>
      </c>
      <c r="H95" s="8">
        <f t="shared" si="3"/>
        <v>0.8590626601742696</v>
      </c>
      <c r="I95" s="55"/>
    </row>
    <row r="96" spans="1:9" ht="14.25" customHeight="1">
      <c r="A96" s="5" t="s">
        <v>31</v>
      </c>
      <c r="B96" s="4" t="s">
        <v>102</v>
      </c>
      <c r="C96" s="5" t="s">
        <v>31</v>
      </c>
      <c r="D96" s="20">
        <v>128060.9</v>
      </c>
      <c r="E96" s="20">
        <v>74253.5</v>
      </c>
      <c r="F96" s="20">
        <v>63939.9</v>
      </c>
      <c r="G96" s="8">
        <f t="shared" si="2"/>
        <v>0.4992929145430026</v>
      </c>
      <c r="H96" s="8">
        <f t="shared" si="3"/>
        <v>0.8611028436370003</v>
      </c>
      <c r="I96" s="55"/>
    </row>
    <row r="97" spans="1:9" s="61" customFormat="1" ht="47.25" hidden="1">
      <c r="A97" s="21"/>
      <c r="B97" s="22" t="s">
        <v>144</v>
      </c>
      <c r="C97" s="21" t="s">
        <v>160</v>
      </c>
      <c r="D97" s="23">
        <v>0</v>
      </c>
      <c r="E97" s="23">
        <v>0</v>
      </c>
      <c r="F97" s="23">
        <v>0</v>
      </c>
      <c r="G97" s="8" t="e">
        <f t="shared" si="2"/>
        <v>#DIV/0!</v>
      </c>
      <c r="H97" s="8" t="e">
        <f t="shared" si="3"/>
        <v>#DIV/0!</v>
      </c>
      <c r="I97" s="62"/>
    </row>
    <row r="98" spans="1:9" ht="16.5" customHeight="1">
      <c r="A98" s="5" t="s">
        <v>32</v>
      </c>
      <c r="B98" s="4" t="s">
        <v>103</v>
      </c>
      <c r="C98" s="5" t="s">
        <v>32</v>
      </c>
      <c r="D98" s="20">
        <v>294962.4</v>
      </c>
      <c r="E98" s="20">
        <v>184201.3</v>
      </c>
      <c r="F98" s="20">
        <v>159821.9</v>
      </c>
      <c r="G98" s="8">
        <f t="shared" si="2"/>
        <v>0.5418382139554058</v>
      </c>
      <c r="H98" s="8">
        <f t="shared" si="3"/>
        <v>0.8676480567726721</v>
      </c>
      <c r="I98" s="55"/>
    </row>
    <row r="99" spans="1:9" ht="15.75" customHeight="1">
      <c r="A99" s="5" t="s">
        <v>33</v>
      </c>
      <c r="B99" s="4" t="s">
        <v>183</v>
      </c>
      <c r="C99" s="5" t="s">
        <v>33</v>
      </c>
      <c r="D99" s="20">
        <v>4267.6</v>
      </c>
      <c r="E99" s="20">
        <v>2268</v>
      </c>
      <c r="F99" s="20">
        <v>853.3</v>
      </c>
      <c r="G99" s="8">
        <f t="shared" si="2"/>
        <v>0.19994844877683005</v>
      </c>
      <c r="H99" s="8">
        <f t="shared" si="3"/>
        <v>0.37623456790123455</v>
      </c>
      <c r="I99" s="55"/>
    </row>
    <row r="100" spans="1:9" s="61" customFormat="1" ht="15" customHeight="1" hidden="1">
      <c r="A100" s="21"/>
      <c r="B100" s="22" t="s">
        <v>23</v>
      </c>
      <c r="C100" s="21"/>
      <c r="D100" s="23">
        <v>0</v>
      </c>
      <c r="E100" s="23">
        <v>0</v>
      </c>
      <c r="F100" s="23">
        <v>0</v>
      </c>
      <c r="G100" s="8" t="e">
        <f t="shared" si="2"/>
        <v>#DIV/0!</v>
      </c>
      <c r="H100" s="8" t="e">
        <f t="shared" si="3"/>
        <v>#DIV/0!</v>
      </c>
      <c r="I100" s="62"/>
    </row>
    <row r="101" spans="1:9" ht="15.75">
      <c r="A101" s="5" t="s">
        <v>34</v>
      </c>
      <c r="B101" s="4" t="s">
        <v>35</v>
      </c>
      <c r="C101" s="5" t="s">
        <v>34</v>
      </c>
      <c r="D101" s="20">
        <v>21928.5</v>
      </c>
      <c r="E101" s="20">
        <v>13978</v>
      </c>
      <c r="F101" s="20">
        <v>11370.1</v>
      </c>
      <c r="G101" s="8">
        <f t="shared" si="2"/>
        <v>0.5185078778758238</v>
      </c>
      <c r="H101" s="8">
        <f t="shared" si="3"/>
        <v>0.813428244384032</v>
      </c>
      <c r="I101" s="55"/>
    </row>
    <row r="102" spans="1:9" s="61" customFormat="1" ht="15.75">
      <c r="A102" s="21"/>
      <c r="B102" s="22" t="s">
        <v>36</v>
      </c>
      <c r="C102" s="21"/>
      <c r="D102" s="23">
        <v>585</v>
      </c>
      <c r="E102" s="23">
        <v>412.8</v>
      </c>
      <c r="F102" s="23">
        <v>262.5</v>
      </c>
      <c r="G102" s="8">
        <f t="shared" si="2"/>
        <v>0.44871794871794873</v>
      </c>
      <c r="H102" s="8">
        <f t="shared" si="3"/>
        <v>0.6359011627906976</v>
      </c>
      <c r="I102" s="62"/>
    </row>
    <row r="103" spans="1:9" ht="17.25" customHeight="1">
      <c r="A103" s="2" t="s">
        <v>37</v>
      </c>
      <c r="B103" s="1" t="s">
        <v>104</v>
      </c>
      <c r="C103" s="2"/>
      <c r="D103" s="3">
        <f>D104++D105</f>
        <v>57551.7</v>
      </c>
      <c r="E103" s="3">
        <f>E104++E105</f>
        <v>38398.4</v>
      </c>
      <c r="F103" s="3">
        <f>F104++F105</f>
        <v>33838.9</v>
      </c>
      <c r="G103" s="8">
        <f t="shared" si="2"/>
        <v>0.5879739434282567</v>
      </c>
      <c r="H103" s="8">
        <f t="shared" si="3"/>
        <v>0.8812580732530522</v>
      </c>
      <c r="I103" s="55"/>
    </row>
    <row r="104" spans="1:9" ht="15.75">
      <c r="A104" s="5" t="s">
        <v>38</v>
      </c>
      <c r="B104" s="4" t="s">
        <v>39</v>
      </c>
      <c r="C104" s="5" t="s">
        <v>38</v>
      </c>
      <c r="D104" s="20">
        <v>54447.7</v>
      </c>
      <c r="E104" s="20">
        <v>36389.1</v>
      </c>
      <c r="F104" s="20">
        <v>31930</v>
      </c>
      <c r="G104" s="8">
        <f t="shared" si="2"/>
        <v>0.5864343213762933</v>
      </c>
      <c r="H104" s="8">
        <f t="shared" si="3"/>
        <v>0.8774605582440896</v>
      </c>
      <c r="I104" s="55"/>
    </row>
    <row r="105" spans="1:9" ht="15.75">
      <c r="A105" s="5" t="s">
        <v>40</v>
      </c>
      <c r="B105" s="4" t="s">
        <v>79</v>
      </c>
      <c r="C105" s="5" t="s">
        <v>40</v>
      </c>
      <c r="D105" s="20">
        <v>3104</v>
      </c>
      <c r="E105" s="20">
        <v>2009.3</v>
      </c>
      <c r="F105" s="20">
        <v>1908.9</v>
      </c>
      <c r="G105" s="8">
        <f t="shared" si="2"/>
        <v>0.6149806701030928</v>
      </c>
      <c r="H105" s="8">
        <f t="shared" si="3"/>
        <v>0.9500323495744788</v>
      </c>
      <c r="I105" s="55"/>
    </row>
    <row r="106" spans="1:9" s="61" customFormat="1" ht="15.75" hidden="1">
      <c r="A106" s="21"/>
      <c r="B106" s="22" t="s">
        <v>23</v>
      </c>
      <c r="C106" s="21"/>
      <c r="D106" s="23">
        <v>0</v>
      </c>
      <c r="E106" s="23">
        <v>0</v>
      </c>
      <c r="F106" s="23">
        <v>0</v>
      </c>
      <c r="G106" s="8" t="e">
        <f t="shared" si="2"/>
        <v>#DIV/0!</v>
      </c>
      <c r="H106" s="8" t="e">
        <f aca="true" t="shared" si="5" ref="H106:H131">F106/E106</f>
        <v>#DIV/0!</v>
      </c>
      <c r="I106" s="62"/>
    </row>
    <row r="107" spans="1:9" ht="23.25" customHeight="1">
      <c r="A107" s="42" t="s">
        <v>41</v>
      </c>
      <c r="B107" s="43" t="s">
        <v>42</v>
      </c>
      <c r="C107" s="42"/>
      <c r="D107" s="44">
        <f>D108+D110+D113+D114+D117+D115+D116+D109+D111+D112</f>
        <v>19373.8</v>
      </c>
      <c r="E107" s="44">
        <f>E108+E110+E113+E114+E117+E115+E116+E109+E111+E112</f>
        <v>11066.599999999999</v>
      </c>
      <c r="F107" s="44">
        <f>F108+F110+F113+F114+F117+F115+F116+F109+F111+F112</f>
        <v>10356.900000000001</v>
      </c>
      <c r="G107" s="8">
        <f t="shared" si="2"/>
        <v>0.5345827870629408</v>
      </c>
      <c r="H107" s="8">
        <f t="shared" si="5"/>
        <v>0.9358700956029858</v>
      </c>
      <c r="I107" s="55"/>
    </row>
    <row r="108" spans="1:9" ht="30" customHeight="1">
      <c r="A108" s="28" t="s">
        <v>43</v>
      </c>
      <c r="B108" s="45" t="s">
        <v>145</v>
      </c>
      <c r="C108" s="28" t="s">
        <v>43</v>
      </c>
      <c r="D108" s="31">
        <v>882</v>
      </c>
      <c r="E108" s="31">
        <v>587</v>
      </c>
      <c r="F108" s="31">
        <v>513.5</v>
      </c>
      <c r="G108" s="8">
        <f t="shared" si="2"/>
        <v>0.5821995464852607</v>
      </c>
      <c r="H108" s="8">
        <f t="shared" si="5"/>
        <v>0.8747870528109029</v>
      </c>
      <c r="I108" s="55"/>
    </row>
    <row r="109" spans="1:9" ht="44.25" customHeight="1">
      <c r="A109" s="28" t="s">
        <v>44</v>
      </c>
      <c r="B109" s="45" t="s">
        <v>205</v>
      </c>
      <c r="C109" s="28" t="s">
        <v>206</v>
      </c>
      <c r="D109" s="31">
        <v>14530.8</v>
      </c>
      <c r="E109" s="31">
        <v>7406.2</v>
      </c>
      <c r="F109" s="31">
        <v>7177.1</v>
      </c>
      <c r="G109" s="8">
        <f t="shared" si="2"/>
        <v>0.4939232526770722</v>
      </c>
      <c r="H109" s="8">
        <f t="shared" si="5"/>
        <v>0.9690664578326268</v>
      </c>
      <c r="I109" s="55"/>
    </row>
    <row r="110" spans="1:9" ht="36" customHeight="1" hidden="1">
      <c r="A110" s="28" t="s">
        <v>44</v>
      </c>
      <c r="B110" s="45" t="s">
        <v>127</v>
      </c>
      <c r="C110" s="28" t="s">
        <v>146</v>
      </c>
      <c r="D110" s="31">
        <v>0</v>
      </c>
      <c r="E110" s="31">
        <v>0</v>
      </c>
      <c r="F110" s="31">
        <v>0</v>
      </c>
      <c r="G110" s="8" t="e">
        <f t="shared" si="2"/>
        <v>#DIV/0!</v>
      </c>
      <c r="H110" s="8" t="e">
        <f t="shared" si="5"/>
        <v>#DIV/0!</v>
      </c>
      <c r="I110" s="55"/>
    </row>
    <row r="111" spans="1:9" ht="48" customHeight="1">
      <c r="A111" s="28" t="s">
        <v>44</v>
      </c>
      <c r="B111" s="45" t="s">
        <v>223</v>
      </c>
      <c r="C111" s="28" t="s">
        <v>222</v>
      </c>
      <c r="D111" s="31">
        <v>157.8</v>
      </c>
      <c r="E111" s="31">
        <v>157.8</v>
      </c>
      <c r="F111" s="31">
        <v>73.7</v>
      </c>
      <c r="G111" s="8">
        <f t="shared" si="2"/>
        <v>0.4670468948035488</v>
      </c>
      <c r="H111" s="8">
        <f t="shared" si="5"/>
        <v>0.4670468948035488</v>
      </c>
      <c r="I111" s="55"/>
    </row>
    <row r="112" spans="1:9" ht="45" customHeight="1">
      <c r="A112" s="28" t="s">
        <v>44</v>
      </c>
      <c r="B112" s="45" t="s">
        <v>225</v>
      </c>
      <c r="C112" s="28" t="s">
        <v>224</v>
      </c>
      <c r="D112" s="31">
        <v>85</v>
      </c>
      <c r="E112" s="31">
        <v>85</v>
      </c>
      <c r="F112" s="31">
        <v>60</v>
      </c>
      <c r="G112" s="8">
        <f t="shared" si="2"/>
        <v>0.7058823529411765</v>
      </c>
      <c r="H112" s="8">
        <f t="shared" si="5"/>
        <v>0.7058823529411765</v>
      </c>
      <c r="I112" s="55"/>
    </row>
    <row r="113" spans="1:9" ht="36" customHeight="1">
      <c r="A113" s="5" t="s">
        <v>44</v>
      </c>
      <c r="B113" s="4" t="s">
        <v>159</v>
      </c>
      <c r="C113" s="5" t="s">
        <v>226</v>
      </c>
      <c r="D113" s="20">
        <v>260.5</v>
      </c>
      <c r="E113" s="20">
        <v>260.5</v>
      </c>
      <c r="F113" s="20">
        <v>89.6</v>
      </c>
      <c r="G113" s="8">
        <f t="shared" si="2"/>
        <v>0.34395393474088287</v>
      </c>
      <c r="H113" s="8">
        <f t="shared" si="5"/>
        <v>0.34395393474088287</v>
      </c>
      <c r="I113" s="55"/>
    </row>
    <row r="114" spans="1:9" ht="35.25" customHeight="1" hidden="1">
      <c r="A114" s="5" t="s">
        <v>44</v>
      </c>
      <c r="B114" s="4" t="s">
        <v>128</v>
      </c>
      <c r="C114" s="5" t="s">
        <v>129</v>
      </c>
      <c r="D114" s="31">
        <v>0</v>
      </c>
      <c r="E114" s="31">
        <v>0</v>
      </c>
      <c r="F114" s="31">
        <v>0</v>
      </c>
      <c r="G114" s="8" t="e">
        <f aca="true" t="shared" si="6" ref="G114:G131">F114/D114</f>
        <v>#DIV/0!</v>
      </c>
      <c r="H114" s="8" t="e">
        <f t="shared" si="5"/>
        <v>#DIV/0!</v>
      </c>
      <c r="I114" s="55"/>
    </row>
    <row r="115" spans="1:9" ht="30.75" customHeight="1" hidden="1">
      <c r="A115" s="5" t="s">
        <v>44</v>
      </c>
      <c r="B115" s="4" t="s">
        <v>161</v>
      </c>
      <c r="C115" s="5" t="s">
        <v>162</v>
      </c>
      <c r="D115" s="31">
        <v>0</v>
      </c>
      <c r="E115" s="31">
        <v>0</v>
      </c>
      <c r="F115" s="31">
        <v>0</v>
      </c>
      <c r="G115" s="8" t="e">
        <f t="shared" si="6"/>
        <v>#DIV/0!</v>
      </c>
      <c r="H115" s="8" t="e">
        <f t="shared" si="5"/>
        <v>#DIV/0!</v>
      </c>
      <c r="I115" s="55"/>
    </row>
    <row r="116" spans="1:9" ht="44.25" customHeight="1" hidden="1">
      <c r="A116" s="5" t="s">
        <v>44</v>
      </c>
      <c r="B116" s="4" t="s">
        <v>164</v>
      </c>
      <c r="C116" s="5" t="s">
        <v>163</v>
      </c>
      <c r="D116" s="31">
        <v>0</v>
      </c>
      <c r="E116" s="31">
        <v>0</v>
      </c>
      <c r="F116" s="31">
        <v>0</v>
      </c>
      <c r="G116" s="8" t="e">
        <f t="shared" si="6"/>
        <v>#DIV/0!</v>
      </c>
      <c r="H116" s="8" t="e">
        <f t="shared" si="5"/>
        <v>#DIV/0!</v>
      </c>
      <c r="I116" s="55"/>
    </row>
    <row r="117" spans="1:9" ht="36" customHeight="1">
      <c r="A117" s="5" t="s">
        <v>45</v>
      </c>
      <c r="B117" s="4" t="s">
        <v>208</v>
      </c>
      <c r="C117" s="5" t="s">
        <v>207</v>
      </c>
      <c r="D117" s="20">
        <v>3457.7</v>
      </c>
      <c r="E117" s="20">
        <v>2570.1</v>
      </c>
      <c r="F117" s="20">
        <v>2443</v>
      </c>
      <c r="G117" s="8">
        <f t="shared" si="6"/>
        <v>0.7065390288341962</v>
      </c>
      <c r="H117" s="8">
        <f t="shared" si="5"/>
        <v>0.9505466713357458</v>
      </c>
      <c r="I117" s="55"/>
    </row>
    <row r="118" spans="1:9" ht="26.25" customHeight="1">
      <c r="A118" s="2" t="s">
        <v>46</v>
      </c>
      <c r="B118" s="1" t="s">
        <v>85</v>
      </c>
      <c r="C118" s="2"/>
      <c r="D118" s="3">
        <f>D119+D120</f>
        <v>580</v>
      </c>
      <c r="E118" s="3">
        <f>E119+E120</f>
        <v>304.6</v>
      </c>
      <c r="F118" s="3">
        <f>F119+F120</f>
        <v>299.9</v>
      </c>
      <c r="G118" s="8">
        <f t="shared" si="6"/>
        <v>0.5170689655172414</v>
      </c>
      <c r="H118" s="8">
        <f t="shared" si="5"/>
        <v>0.9845699277741299</v>
      </c>
      <c r="I118" s="55"/>
    </row>
    <row r="119" spans="1:9" ht="23.25" customHeight="1" hidden="1">
      <c r="A119" s="5" t="s">
        <v>47</v>
      </c>
      <c r="B119" s="4" t="s">
        <v>86</v>
      </c>
      <c r="C119" s="5" t="s">
        <v>47</v>
      </c>
      <c r="D119" s="20">
        <v>0</v>
      </c>
      <c r="E119" s="20">
        <v>0</v>
      </c>
      <c r="F119" s="20">
        <v>0</v>
      </c>
      <c r="G119" s="8" t="e">
        <f t="shared" si="6"/>
        <v>#DIV/0!</v>
      </c>
      <c r="H119" s="8" t="e">
        <f t="shared" si="5"/>
        <v>#DIV/0!</v>
      </c>
      <c r="I119" s="55"/>
    </row>
    <row r="120" spans="1:9" ht="26.25" customHeight="1">
      <c r="A120" s="5" t="s">
        <v>87</v>
      </c>
      <c r="B120" s="4" t="s">
        <v>88</v>
      </c>
      <c r="C120" s="5" t="s">
        <v>87</v>
      </c>
      <c r="D120" s="20">
        <v>580</v>
      </c>
      <c r="E120" s="20">
        <v>304.6</v>
      </c>
      <c r="F120" s="20">
        <v>299.9</v>
      </c>
      <c r="G120" s="8">
        <f t="shared" si="6"/>
        <v>0.5170689655172414</v>
      </c>
      <c r="H120" s="8">
        <f t="shared" si="5"/>
        <v>0.9845699277741299</v>
      </c>
      <c r="I120" s="55"/>
    </row>
    <row r="121" spans="1:9" ht="26.25" customHeight="1" hidden="1">
      <c r="A121" s="5"/>
      <c r="B121" s="22" t="s">
        <v>23</v>
      </c>
      <c r="C121" s="5"/>
      <c r="D121" s="20">
        <v>0</v>
      </c>
      <c r="E121" s="20">
        <v>0</v>
      </c>
      <c r="F121" s="20">
        <v>0</v>
      </c>
      <c r="G121" s="8" t="e">
        <f t="shared" si="6"/>
        <v>#DIV/0!</v>
      </c>
      <c r="H121" s="8" t="e">
        <f t="shared" si="5"/>
        <v>#DIV/0!</v>
      </c>
      <c r="I121" s="55"/>
    </row>
    <row r="122" spans="1:9" ht="27" customHeight="1">
      <c r="A122" s="2" t="s">
        <v>89</v>
      </c>
      <c r="B122" s="1" t="s">
        <v>90</v>
      </c>
      <c r="C122" s="2"/>
      <c r="D122" s="3">
        <f>D123</f>
        <v>310</v>
      </c>
      <c r="E122" s="3">
        <f>E123</f>
        <v>237.5</v>
      </c>
      <c r="F122" s="3">
        <f>F123</f>
        <v>214.9</v>
      </c>
      <c r="G122" s="8">
        <f t="shared" si="6"/>
        <v>0.6932258064516129</v>
      </c>
      <c r="H122" s="8">
        <f t="shared" si="5"/>
        <v>0.9048421052631579</v>
      </c>
      <c r="I122" s="55"/>
    </row>
    <row r="123" spans="1:9" ht="17.25" customHeight="1">
      <c r="A123" s="5" t="s">
        <v>91</v>
      </c>
      <c r="B123" s="4" t="s">
        <v>92</v>
      </c>
      <c r="C123" s="5" t="s">
        <v>91</v>
      </c>
      <c r="D123" s="20">
        <v>310</v>
      </c>
      <c r="E123" s="20">
        <v>237.5</v>
      </c>
      <c r="F123" s="20">
        <v>214.9</v>
      </c>
      <c r="G123" s="8">
        <f t="shared" si="6"/>
        <v>0.6932258064516129</v>
      </c>
      <c r="H123" s="8">
        <f t="shared" si="5"/>
        <v>0.9048421052631579</v>
      </c>
      <c r="I123" s="55"/>
    </row>
    <row r="124" spans="1:9" ht="39.75" customHeight="1">
      <c r="A124" s="2" t="s">
        <v>93</v>
      </c>
      <c r="B124" s="1" t="s">
        <v>94</v>
      </c>
      <c r="C124" s="2"/>
      <c r="D124" s="3">
        <f>D125</f>
        <v>852</v>
      </c>
      <c r="E124" s="3">
        <f>E125</f>
        <v>644</v>
      </c>
      <c r="F124" s="3">
        <f>F125</f>
        <v>563</v>
      </c>
      <c r="G124" s="8">
        <f t="shared" si="6"/>
        <v>0.6607981220657277</v>
      </c>
      <c r="H124" s="8">
        <f t="shared" si="5"/>
        <v>0.8742236024844721</v>
      </c>
      <c r="I124" s="55"/>
    </row>
    <row r="125" spans="1:9" ht="17.25" customHeight="1">
      <c r="A125" s="5" t="s">
        <v>95</v>
      </c>
      <c r="B125" s="4" t="s">
        <v>130</v>
      </c>
      <c r="C125" s="5" t="s">
        <v>95</v>
      </c>
      <c r="D125" s="20">
        <v>852</v>
      </c>
      <c r="E125" s="20">
        <v>644</v>
      </c>
      <c r="F125" s="20">
        <v>563</v>
      </c>
      <c r="G125" s="8">
        <f t="shared" si="6"/>
        <v>0.6607981220657277</v>
      </c>
      <c r="H125" s="8">
        <f t="shared" si="5"/>
        <v>0.8742236024844721</v>
      </c>
      <c r="I125" s="55"/>
    </row>
    <row r="126" spans="1:9" ht="26.25" customHeight="1">
      <c r="A126" s="2" t="s">
        <v>96</v>
      </c>
      <c r="B126" s="1" t="s">
        <v>99</v>
      </c>
      <c r="C126" s="2"/>
      <c r="D126" s="3">
        <f>D127+D129+D128</f>
        <v>5130.9</v>
      </c>
      <c r="E126" s="3">
        <f>E127+E129+E128</f>
        <v>2565.5</v>
      </c>
      <c r="F126" s="3">
        <f>F127+F129+F128</f>
        <v>1080</v>
      </c>
      <c r="G126" s="8">
        <f t="shared" si="6"/>
        <v>0.21048938782669707</v>
      </c>
      <c r="H126" s="8">
        <f t="shared" si="5"/>
        <v>0.4209705710387839</v>
      </c>
      <c r="I126" s="55"/>
    </row>
    <row r="127" spans="1:9" ht="67.5" customHeight="1">
      <c r="A127" s="5" t="s">
        <v>97</v>
      </c>
      <c r="B127" s="4" t="s">
        <v>209</v>
      </c>
      <c r="C127" s="5" t="s">
        <v>210</v>
      </c>
      <c r="D127" s="20">
        <v>2278.6</v>
      </c>
      <c r="E127" s="20">
        <v>1139.3</v>
      </c>
      <c r="F127" s="20">
        <v>1080</v>
      </c>
      <c r="G127" s="8">
        <f t="shared" si="6"/>
        <v>0.47397524795927326</v>
      </c>
      <c r="H127" s="8">
        <f t="shared" si="5"/>
        <v>0.9479504959185465</v>
      </c>
      <c r="I127" s="55"/>
    </row>
    <row r="128" spans="1:9" ht="42.75" customHeight="1">
      <c r="A128" s="5" t="s">
        <v>97</v>
      </c>
      <c r="B128" s="4" t="s">
        <v>211</v>
      </c>
      <c r="C128" s="5" t="s">
        <v>212</v>
      </c>
      <c r="D128" s="20">
        <v>1823.1</v>
      </c>
      <c r="E128" s="20">
        <v>911.6</v>
      </c>
      <c r="F128" s="20">
        <v>0</v>
      </c>
      <c r="G128" s="8">
        <f t="shared" si="6"/>
        <v>0</v>
      </c>
      <c r="H128" s="8">
        <f t="shared" si="5"/>
        <v>0</v>
      </c>
      <c r="I128" s="55"/>
    </row>
    <row r="129" spans="1:9" ht="42" customHeight="1">
      <c r="A129" s="5" t="s">
        <v>98</v>
      </c>
      <c r="B129" s="4" t="s">
        <v>147</v>
      </c>
      <c r="C129" s="5" t="s">
        <v>213</v>
      </c>
      <c r="D129" s="20">
        <v>1029.2</v>
      </c>
      <c r="E129" s="20">
        <v>514.6</v>
      </c>
      <c r="F129" s="20">
        <v>0</v>
      </c>
      <c r="G129" s="8">
        <f t="shared" si="6"/>
        <v>0</v>
      </c>
      <c r="H129" s="8">
        <f t="shared" si="5"/>
        <v>0</v>
      </c>
      <c r="I129" s="55"/>
    </row>
    <row r="130" spans="1:9" ht="26.25" customHeight="1">
      <c r="A130" s="42"/>
      <c r="B130" s="43" t="s">
        <v>48</v>
      </c>
      <c r="C130" s="42"/>
      <c r="D130" s="44">
        <f>D41+D59+D61+D66+D81+D95+D103+D107+D118+D122+D124+D126</f>
        <v>617418.9</v>
      </c>
      <c r="E130" s="44">
        <f>E41+E59+E61+E66+E81+E95+E103+E107+E118+E122+E124+E126</f>
        <v>394611.39999999997</v>
      </c>
      <c r="F130" s="44">
        <f>F41+F59+F61+F66+F81+F95+F103+F107+F118+F122+F124+F126</f>
        <v>312006.50000000006</v>
      </c>
      <c r="G130" s="8">
        <f t="shared" si="6"/>
        <v>0.5053400535681691</v>
      </c>
      <c r="H130" s="8">
        <f t="shared" si="5"/>
        <v>0.7906677303291291</v>
      </c>
      <c r="I130" s="55"/>
    </row>
    <row r="131" spans="1:9" ht="19.5" customHeight="1">
      <c r="A131" s="46"/>
      <c r="B131" s="4" t="s">
        <v>62</v>
      </c>
      <c r="C131" s="5"/>
      <c r="D131" s="47">
        <f>D126+D60</f>
        <v>5130.9</v>
      </c>
      <c r="E131" s="47">
        <f>E126+E60</f>
        <v>2565.5</v>
      </c>
      <c r="F131" s="47">
        <f>F126+F60</f>
        <v>1080</v>
      </c>
      <c r="G131" s="8">
        <f t="shared" si="6"/>
        <v>0.21048938782669707</v>
      </c>
      <c r="H131" s="8">
        <f t="shared" si="5"/>
        <v>0.4209705710387839</v>
      </c>
      <c r="I131" s="55"/>
    </row>
    <row r="132" spans="4:7" ht="15.75">
      <c r="D132" s="48"/>
      <c r="E132" s="48"/>
      <c r="F132" s="48"/>
      <c r="G132" s="17"/>
    </row>
    <row r="133" spans="4:7" ht="15.75">
      <c r="D133" s="48"/>
      <c r="E133" s="48"/>
      <c r="F133" s="48"/>
      <c r="G133" s="17"/>
    </row>
    <row r="134" spans="2:7" ht="15.75">
      <c r="B134" s="7" t="s">
        <v>72</v>
      </c>
      <c r="D134" s="48">
        <v>0</v>
      </c>
      <c r="E134" s="48"/>
      <c r="F134" s="48">
        <v>2546.5</v>
      </c>
      <c r="G134" s="17"/>
    </row>
    <row r="135" spans="4:7" ht="15.75">
      <c r="D135" s="48"/>
      <c r="E135" s="48"/>
      <c r="F135" s="48"/>
      <c r="G135" s="17"/>
    </row>
    <row r="136" spans="2:7" ht="15.75">
      <c r="B136" s="7" t="s">
        <v>63</v>
      </c>
      <c r="D136" s="48"/>
      <c r="E136" s="48"/>
      <c r="F136" s="48"/>
      <c r="G136" s="17"/>
    </row>
    <row r="137" spans="2:9" ht="15.75">
      <c r="B137" s="7" t="s">
        <v>64</v>
      </c>
      <c r="D137" s="48">
        <v>4000</v>
      </c>
      <c r="E137" s="48"/>
      <c r="F137" s="48">
        <v>4000</v>
      </c>
      <c r="G137" s="17"/>
      <c r="H137" s="14"/>
      <c r="I137" s="13"/>
    </row>
    <row r="138" spans="4:7" ht="15.75">
      <c r="D138" s="48"/>
      <c r="E138" s="48"/>
      <c r="F138" s="48"/>
      <c r="G138" s="17"/>
    </row>
    <row r="139" spans="2:7" ht="15.75">
      <c r="B139" s="7" t="s">
        <v>65</v>
      </c>
      <c r="D139" s="48"/>
      <c r="E139" s="48"/>
      <c r="F139" s="48"/>
      <c r="G139" s="17"/>
    </row>
    <row r="140" spans="2:9" ht="15.75">
      <c r="B140" s="7" t="s">
        <v>66</v>
      </c>
      <c r="D140" s="48">
        <v>11500</v>
      </c>
      <c r="E140" s="48"/>
      <c r="F140" s="48">
        <v>0</v>
      </c>
      <c r="G140" s="17"/>
      <c r="H140" s="14"/>
      <c r="I140" s="13"/>
    </row>
    <row r="141" spans="4:7" ht="15.75">
      <c r="D141" s="48"/>
      <c r="E141" s="48"/>
      <c r="F141" s="48"/>
      <c r="G141" s="17"/>
    </row>
    <row r="142" spans="2:7" ht="15.75">
      <c r="B142" s="7" t="s">
        <v>67</v>
      </c>
      <c r="D142" s="48"/>
      <c r="E142" s="48"/>
      <c r="F142" s="48"/>
      <c r="G142" s="17"/>
    </row>
    <row r="143" spans="2:7" ht="15.75">
      <c r="B143" s="7" t="s">
        <v>68</v>
      </c>
      <c r="D143" s="48">
        <v>-7500</v>
      </c>
      <c r="E143" s="48"/>
      <c r="F143" s="48">
        <v>6000</v>
      </c>
      <c r="G143" s="17"/>
    </row>
    <row r="144" spans="4:7" ht="15.75">
      <c r="D144" s="48"/>
      <c r="E144" s="48"/>
      <c r="F144" s="48"/>
      <c r="G144" s="17"/>
    </row>
    <row r="145" spans="2:7" ht="15.75">
      <c r="B145" s="7" t="s">
        <v>69</v>
      </c>
      <c r="D145" s="48"/>
      <c r="E145" s="48"/>
      <c r="F145" s="48"/>
      <c r="G145" s="17"/>
    </row>
    <row r="146" spans="2:8" ht="15.75">
      <c r="B146" s="7" t="s">
        <v>70</v>
      </c>
      <c r="D146" s="48">
        <v>-8000</v>
      </c>
      <c r="E146" s="48"/>
      <c r="F146" s="48">
        <v>4000</v>
      </c>
      <c r="G146" s="17"/>
      <c r="H146" s="16"/>
    </row>
    <row r="147" spans="4:7" ht="15.75">
      <c r="D147" s="48"/>
      <c r="E147" s="48"/>
      <c r="F147" s="48"/>
      <c r="G147" s="17"/>
    </row>
    <row r="148" spans="4:7" ht="15.75">
      <c r="D148" s="48"/>
      <c r="E148" s="48"/>
      <c r="F148" s="48"/>
      <c r="G148" s="17"/>
    </row>
    <row r="149" spans="2:9" ht="15.75">
      <c r="B149" s="7" t="s">
        <v>71</v>
      </c>
      <c r="D149" s="48">
        <v>1127.7</v>
      </c>
      <c r="E149" s="48"/>
      <c r="F149" s="48">
        <f>F134+F36+F137+F140-F130-F143-F146</f>
        <v>1818.3999999999069</v>
      </c>
      <c r="G149" s="17"/>
      <c r="H149" s="17"/>
      <c r="I149" s="48"/>
    </row>
    <row r="150" spans="4:7" ht="15.75">
      <c r="D150" s="48"/>
      <c r="E150" s="48"/>
      <c r="F150" s="48"/>
      <c r="G150" s="17"/>
    </row>
    <row r="151" spans="4:7" ht="15.75" hidden="1">
      <c r="D151" s="48"/>
      <c r="E151" s="48"/>
      <c r="F151" s="48"/>
      <c r="G151" s="17"/>
    </row>
    <row r="152" spans="2:7" ht="15.75" hidden="1">
      <c r="B152" s="7" t="s">
        <v>73</v>
      </c>
      <c r="D152" s="48"/>
      <c r="E152" s="48"/>
      <c r="F152" s="48"/>
      <c r="G152" s="17"/>
    </row>
    <row r="153" spans="2:7" ht="15.75" hidden="1">
      <c r="B153" s="7" t="s">
        <v>74</v>
      </c>
      <c r="D153" s="48"/>
      <c r="E153" s="48"/>
      <c r="F153" s="48"/>
      <c r="G153" s="17"/>
    </row>
    <row r="154" spans="2:7" ht="15.75" hidden="1">
      <c r="B154" s="7" t="s">
        <v>75</v>
      </c>
      <c r="D154" s="48"/>
      <c r="E154" s="48"/>
      <c r="F154" s="48"/>
      <c r="G154" s="17"/>
    </row>
    <row r="155" ht="15.75" hidden="1"/>
    <row r="156" ht="15.75" hidden="1"/>
    <row r="158" spans="2:6" ht="15.75">
      <c r="B158" s="53" t="s">
        <v>235</v>
      </c>
      <c r="C158" s="53"/>
      <c r="D158" s="53"/>
      <c r="E158" s="53"/>
      <c r="F158" s="53"/>
    </row>
    <row r="159" spans="2:6" ht="15.75">
      <c r="B159" s="53"/>
      <c r="C159" s="53"/>
      <c r="D159" s="53"/>
      <c r="E159" s="53"/>
      <c r="F159" s="53"/>
    </row>
    <row r="160" spans="2:6" ht="15.75">
      <c r="B160" s="53"/>
      <c r="C160" s="53"/>
      <c r="D160" s="53"/>
      <c r="E160" s="53"/>
      <c r="F160" s="53"/>
    </row>
  </sheetData>
  <sheetProtection/>
  <mergeCells count="23">
    <mergeCell ref="A3:A4"/>
    <mergeCell ref="B158:F160"/>
    <mergeCell ref="D39:D40"/>
    <mergeCell ref="E39:E40"/>
    <mergeCell ref="D3:D4"/>
    <mergeCell ref="G3:G4"/>
    <mergeCell ref="F3:F4"/>
    <mergeCell ref="L43:N44"/>
    <mergeCell ref="F39:F40"/>
    <mergeCell ref="J43:K43"/>
    <mergeCell ref="H3:H4"/>
    <mergeCell ref="J44:K44"/>
    <mergeCell ref="H39:H40"/>
    <mergeCell ref="G39:G40"/>
    <mergeCell ref="E1:H1"/>
    <mergeCell ref="B3:B4"/>
    <mergeCell ref="E3:E4"/>
    <mergeCell ref="C39:C40"/>
    <mergeCell ref="C3:C4"/>
    <mergeCell ref="A38:H38"/>
    <mergeCell ref="A2:H2"/>
    <mergeCell ref="A39:A40"/>
    <mergeCell ref="B39:B40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2016-07-18T12:26:56Z</cp:lastPrinted>
  <dcterms:created xsi:type="dcterms:W3CDTF">1996-10-08T23:32:33Z</dcterms:created>
  <dcterms:modified xsi:type="dcterms:W3CDTF">2016-07-18T12:27:23Z</dcterms:modified>
  <cp:category/>
  <cp:version/>
  <cp:contentType/>
  <cp:contentStatus/>
</cp:coreProperties>
</file>