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<sst xmlns="http://schemas.openxmlformats.org/spreadsheetml/2006/main" count="268" uniqueCount="232">
  <si>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</si>
  <si>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</si>
  <si>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</si>
  <si>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</si>
  <si>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</si>
  <si>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</si>
  <si>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</si>
  <si>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</si>
  <si>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</si>
  <si>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</si>
  <si>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</si>
  <si>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</si>
  <si>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</si>
  <si>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</si>
  <si>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</si>
  <si>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</si>
  <si>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</si>
  <si>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</si>
  <si>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</si>
  <si>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</si>
  <si>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</si>
  <si>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</si>
  <si>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</si>
  <si>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</si>
  <si>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</si>
  <si>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</si>
  <si>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</si>
  <si>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</si>
  <si>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</si>
  <si>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</si>
  <si>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</si>
  <si>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</si>
  <si>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</si>
  <si>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</si>
  <si>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</si>
  <si>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</si>
  <si>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</si>
  <si>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</si>
  <si>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</si>
  <si>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</si>
  <si>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</si>
  <si>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</si>
  <si>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</si>
  <si>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</si>
  <si>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</si>
  <si>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</si>
  <si>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</si>
  <si>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</si>
  <si>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</si>
  <si>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</si>
  <si>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</si>
  <si>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</si>
  <si>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</si>
  <si>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</si>
  <si>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</si>
  <si>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</si>
  <si>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</si>
  <si>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</si>
  <si>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</si>
  <si>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</si>
  <si>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</si>
  <si>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</si>
  <si>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</si>
  <si>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</si>
  <si>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</si>
  <si>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</si>
  <si>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</si>
  <si>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</si>
  <si>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</si>
  <si>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</si>
  <si>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</si>
  <si>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</si>
  <si>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</si>
  <si>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</si>
  <si>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</si>
  <si>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</si>
  <si>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</si>
  <si>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</si>
  <si>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</si>
  <si>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</si>
  <si>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</si>
  <si>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</si>
  <si>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</si>
  <si>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</si>
  <si>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</si>
  <si>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</si>
  <si>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</si>
  <si>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</si>
  <si>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</si>
  <si>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</si>
  <si>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</si>
  <si>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</si>
  <si>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</si>
  <si>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</si>
  <si>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</si>
  <si>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</si>
  <si>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</si>
  <si>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</si>
  <si>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</si>
  <si>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</si>
  <si>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</si>
  <si>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</si>
  <si>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</si>
  <si>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</si>
  <si>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</si>
  <si>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</si>
  <si>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</si>
  <si>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</si>
  <si>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</si>
  <si>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</si>
  <si>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</si>
  <si>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</si>
  <si>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</si>
  <si>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</si>
  <si>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</si>
  <si>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</si>
  <si>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</si>
  <si>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</si>
  <si>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</si>
  <si>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</si>
  <si>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</si>
  <si>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</si>
  <si>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</si>
  <si>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</si>
  <si>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</si>
  <si>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</si>
  <si>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</si>
  <si>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</si>
  <si>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</si>
  <si>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</si>
  <si>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</si>
  <si>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</si>
  <si>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</si>
  <si>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</si>
  <si>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</si>
  <si>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</si>
  <si>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</si>
  <si>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</si>
  <si>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</si>
  <si>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</si>
  <si>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</si>
  <si>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</si>
  <si>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</si>
  <si>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</si>
  <si>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</si>
  <si>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</si>
  <si>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</si>
  <si>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</si>
  <si>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</si>
  <si>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</si>
  <si>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</si>
  <si>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</si>
  <si>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</si>
  <si>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</si>
  <si>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</si>
  <si>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</si>
  <si>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</si>
  <si>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</si>
  <si>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</si>
  <si>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</si>
  <si>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</si>
  <si>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</si>
  <si>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</si>
  <si>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</si>
  <si>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</si>
  <si>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</si>
  <si>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</si>
  <si>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</si>
  <si>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</si>
  <si>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9148600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</si>
  <si>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</si>
  <si>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</si>
  <si>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9148500</t>
  </si>
  <si>
    <t>Акцизы на нефтепродукты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</si>
  <si>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</si>
  <si>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</si>
  <si>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</si>
  <si>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</si>
  <si>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</si>
  <si>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</si>
  <si>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</si>
  <si>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</si>
  <si>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</si>
  <si>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</si>
  <si>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</si>
  <si>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</si>
  <si>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</si>
  <si>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</si>
  <si>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</si>
  <si>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</si>
  <si>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</si>
  <si>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</si>
  <si>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</si>
  <si>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</si>
  <si>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</si>
  <si>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</si>
  <si>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</si>
  <si>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</si>
  <si>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</si>
  <si>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</si>
  <si>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</si>
  <si>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</si>
  <si>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</si>
  <si>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</si>
  <si>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</si>
  <si>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</si>
  <si>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</si>
  <si>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 xml:space="preserve">Доходы мест. бюдж. от продажи имущ.и земли </t>
  </si>
  <si>
    <t>план на I квартал</t>
  </si>
  <si>
    <t>% к плану I квартала.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</si>
  <si>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</si>
  <si>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</si>
  <si>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</si>
  <si>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</si>
  <si>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</si>
  <si>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</si>
  <si>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</si>
  <si>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</si>
  <si>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</si>
  <si>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</si>
  <si>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</si>
  <si>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</si>
  <si>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</si>
  <si>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</si>
  <si>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</si>
  <si>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</si>
  <si>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</si>
  <si>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 xml:space="preserve">Отчет об исполнении бюджета Ртищевского муниципального района
за 1 квартал 2015 года
</t>
  </si>
  <si>
    <t xml:space="preserve">Выполнение других обязательств муниципального образования </t>
  </si>
  <si>
    <t>в том числе за счет полномочий</t>
  </si>
  <si>
    <t>Приложение № 1
к распоряжению администрации  Ртищевского муниципального района
 от 20 апреля 2015 года  № 222-р</t>
  </si>
  <si>
    <t>Верно: начальник отдела делопроизводства                                        О.В. Руфимская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</si>
</sst>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0" fillId="0" borderId="10" xfId="0" applyNumberFormat="1" applyFont="1" applyFill="1" applyBorder="1" applyAlignment="1">
      <alignment horizontal="left" vertical="top" wrapText="1"/>
    </xf>
    <xf numFmtId="9" fontId="10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0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24" borderId="11" xfId="0" applyNumberFormat="1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left"/>
    </xf>
    <xf numFmtId="49" fontId="0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/>
    </xf>
    <xf numFmtId="49" fontId="2" fillId="24" borderId="0" xfId="0" applyNumberFormat="1" applyFont="1" applyFill="1" applyAlignment="1">
      <alignment horizontal="left"/>
    </xf>
    <xf numFmtId="177" fontId="0" fillId="24" borderId="0" xfId="0" applyNumberFormat="1" applyFont="1" applyFill="1" applyAlignment="1">
      <alignment horizontal="left"/>
    </xf>
    <xf numFmtId="0" fontId="6" fillId="24" borderId="11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177" fontId="6" fillId="24" borderId="11" xfId="0" applyNumberFormat="1" applyFont="1" applyFill="1" applyBorder="1" applyAlignment="1">
      <alignment horizontal="left" vertical="center" wrapText="1"/>
    </xf>
    <xf numFmtId="0" fontId="14" fillId="24" borderId="11" xfId="0" applyFont="1" applyFill="1" applyBorder="1" applyAlignment="1">
      <alignment horizontal="left" vertical="top" wrapText="1"/>
    </xf>
    <xf numFmtId="0" fontId="12" fillId="24" borderId="11" xfId="0" applyFont="1" applyFill="1" applyBorder="1" applyAlignment="1">
      <alignment horizontal="left" vertical="top" wrapText="1"/>
    </xf>
    <xf numFmtId="187" fontId="1" fillId="24" borderId="11" xfId="52" applyNumberFormat="1" applyFont="1" applyFill="1" applyBorder="1" applyAlignment="1" applyProtection="1">
      <alignment vertical="center" wrapText="1"/>
      <protection hidden="1"/>
    </xf>
    <xf numFmtId="0" fontId="12" fillId="24" borderId="11" xfId="0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top" wrapText="1"/>
    </xf>
    <xf numFmtId="177" fontId="6" fillId="24" borderId="11" xfId="0" applyNumberFormat="1" applyFont="1" applyFill="1" applyBorder="1" applyAlignment="1">
      <alignment horizontal="left" vertical="top" wrapText="1"/>
    </xf>
    <xf numFmtId="49" fontId="12" fillId="24" borderId="11" xfId="0" applyNumberFormat="1" applyFont="1" applyFill="1" applyBorder="1" applyAlignment="1">
      <alignment horizontal="left" vertical="top" wrapText="1"/>
    </xf>
    <xf numFmtId="177" fontId="12" fillId="24" borderId="11" xfId="0" applyNumberFormat="1" applyFont="1" applyFill="1" applyBorder="1" applyAlignment="1">
      <alignment horizontal="left" vertical="top" wrapText="1"/>
    </xf>
    <xf numFmtId="177" fontId="0" fillId="24" borderId="11" xfId="0" applyNumberFormat="1" applyFont="1" applyFill="1" applyBorder="1" applyAlignment="1">
      <alignment horizontal="left" vertical="center"/>
    </xf>
    <xf numFmtId="9" fontId="2" fillId="24" borderId="11" xfId="0" applyNumberFormat="1" applyFont="1" applyFill="1" applyBorder="1" applyAlignment="1">
      <alignment horizontal="center" vertical="center" wrapText="1"/>
    </xf>
    <xf numFmtId="0" fontId="6" fillId="24" borderId="12" xfId="54" applyNumberFormat="1" applyFont="1" applyFill="1" applyBorder="1" applyAlignment="1" applyProtection="1">
      <alignment horizontal="left" vertical="center" wrapText="1"/>
      <protection hidden="1"/>
    </xf>
    <xf numFmtId="49" fontId="6" fillId="24" borderId="13" xfId="54" applyNumberFormat="1" applyFont="1" applyFill="1" applyBorder="1" applyAlignment="1" applyProtection="1">
      <alignment horizontal="left" vertical="center" wrapText="1"/>
      <protection hidden="1"/>
    </xf>
    <xf numFmtId="49" fontId="11" fillId="24" borderId="11" xfId="0" applyNumberFormat="1" applyFont="1" applyFill="1" applyBorder="1" applyAlignment="1">
      <alignment horizontal="left" vertical="top" wrapText="1"/>
    </xf>
    <xf numFmtId="0" fontId="11" fillId="24" borderId="11" xfId="0" applyFont="1" applyFill="1" applyBorder="1" applyAlignment="1">
      <alignment horizontal="left" vertical="top" wrapText="1"/>
    </xf>
    <xf numFmtId="49" fontId="14" fillId="24" borderId="11" xfId="0" applyNumberFormat="1" applyFont="1" applyFill="1" applyBorder="1" applyAlignment="1">
      <alignment horizontal="left" vertical="top" wrapText="1"/>
    </xf>
    <xf numFmtId="49" fontId="1" fillId="24" borderId="11" xfId="52" applyNumberFormat="1" applyFont="1" applyFill="1" applyBorder="1" applyAlignment="1" applyProtection="1">
      <alignment vertical="center" wrapText="1"/>
      <protection hidden="1"/>
    </xf>
    <xf numFmtId="177" fontId="1" fillId="24" borderId="11" xfId="0" applyNumberFormat="1" applyFont="1" applyFill="1" applyBorder="1" applyAlignment="1">
      <alignment horizontal="left" vertical="center" wrapText="1"/>
    </xf>
    <xf numFmtId="49" fontId="12" fillId="24" borderId="11" xfId="0" applyNumberFormat="1" applyFont="1" applyFill="1" applyBorder="1" applyAlignment="1">
      <alignment horizontal="left" vertical="center" wrapText="1"/>
    </xf>
    <xf numFmtId="187" fontId="12" fillId="24" borderId="11" xfId="52" applyNumberFormat="1" applyFont="1" applyFill="1" applyBorder="1" applyAlignment="1" applyProtection="1">
      <alignment wrapText="1"/>
      <protection hidden="1"/>
    </xf>
    <xf numFmtId="49" fontId="12" fillId="24" borderId="11" xfId="52" applyNumberFormat="1" applyFont="1" applyFill="1" applyBorder="1" applyAlignment="1" applyProtection="1">
      <alignment wrapText="1"/>
      <protection hidden="1"/>
    </xf>
    <xf numFmtId="177" fontId="12" fillId="24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vertical="top" wrapText="1"/>
    </xf>
    <xf numFmtId="49" fontId="12" fillId="24" borderId="11" xfId="0" applyNumberFormat="1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177" fontId="7" fillId="24" borderId="11" xfId="0" applyNumberFormat="1" applyFont="1" applyFill="1" applyBorder="1" applyAlignment="1">
      <alignment horizontal="left" vertical="center" wrapText="1"/>
    </xf>
    <xf numFmtId="177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192" fontId="2" fillId="24" borderId="0" xfId="0" applyNumberFormat="1" applyFont="1" applyFill="1" applyAlignment="1">
      <alignment horizontal="center" vertical="center"/>
    </xf>
    <xf numFmtId="177" fontId="2" fillId="24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187" fontId="12" fillId="24" borderId="11" xfId="52" applyNumberFormat="1" applyFont="1" applyFill="1" applyBorder="1" applyAlignment="1" applyProtection="1">
      <alignment vertical="center" wrapText="1"/>
      <protection hidden="1"/>
    </xf>
    <xf numFmtId="0" fontId="2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177" fontId="2" fillId="24" borderId="11" xfId="0" applyNumberFormat="1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/>
    </xf>
    <xf numFmtId="49" fontId="1" fillId="24" borderId="11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7" fillId="24" borderId="0" xfId="0" applyFont="1" applyFill="1" applyAlignment="1">
      <alignment horizontal="left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24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vertical="top" wrapText="1"/>
    </xf>
    <xf numFmtId="49" fontId="8" fillId="24" borderId="15" xfId="0" applyNumberFormat="1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7" fillId="24" borderId="19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4"/>
  <sheetViews>
    <sheetView tabSelected="1" workbookViewId="0" topLeftCell="A94">
      <selection activeCell="B170" sqref="B170"/>
    </sheetView>
  </sheetViews>
  <sheetFormatPr defaultColWidth="9.140625" defaultRowHeight="12.75"/>
  <cols>
    <col min="1" max="1" width="6.57421875" style="26" customWidth="1"/>
    <col min="2" max="2" width="47.421875" style="26" customWidth="1"/>
    <col min="3" max="3" width="11.28125" style="27" hidden="1" customWidth="1"/>
    <col min="4" max="4" width="12.7109375" style="26" customWidth="1"/>
    <col min="5" max="5" width="11.140625" style="26" customWidth="1"/>
    <col min="6" max="6" width="10.28125" style="26" customWidth="1"/>
    <col min="7" max="7" width="13.8515625" style="67" customWidth="1"/>
    <col min="8" max="8" width="12.57421875" style="67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4:8" ht="95.25" customHeight="1">
      <c r="D1" s="85" t="s">
        <v>230</v>
      </c>
      <c r="E1" s="85"/>
      <c r="F1" s="85"/>
      <c r="G1" s="85"/>
      <c r="H1" s="85"/>
    </row>
    <row r="2" spans="1:9" s="4" customFormat="1" ht="60" customHeight="1">
      <c r="A2" s="99" t="s">
        <v>227</v>
      </c>
      <c r="B2" s="99"/>
      <c r="C2" s="99"/>
      <c r="D2" s="99"/>
      <c r="E2" s="99"/>
      <c r="F2" s="99"/>
      <c r="G2" s="99"/>
      <c r="H2" s="99"/>
      <c r="I2" s="7"/>
    </row>
    <row r="3" spans="1:9" ht="12.75" customHeight="1">
      <c r="A3" s="88"/>
      <c r="B3" s="101" t="s">
        <v>0</v>
      </c>
      <c r="C3" s="94" t="s">
        <v>111</v>
      </c>
      <c r="D3" s="86" t="s">
        <v>1</v>
      </c>
      <c r="E3" s="83" t="s">
        <v>208</v>
      </c>
      <c r="F3" s="86" t="s">
        <v>2</v>
      </c>
      <c r="G3" s="87" t="s">
        <v>3</v>
      </c>
      <c r="H3" s="83" t="s">
        <v>209</v>
      </c>
      <c r="I3" s="8"/>
    </row>
    <row r="4" spans="1:9" ht="21" customHeight="1">
      <c r="A4" s="89"/>
      <c r="B4" s="101"/>
      <c r="C4" s="95"/>
      <c r="D4" s="86"/>
      <c r="E4" s="84"/>
      <c r="F4" s="86"/>
      <c r="G4" s="87"/>
      <c r="H4" s="84"/>
      <c r="I4" s="8"/>
    </row>
    <row r="5" spans="1:9" ht="15" customHeight="1">
      <c r="A5" s="78"/>
      <c r="B5" s="75" t="s">
        <v>65</v>
      </c>
      <c r="C5" s="81"/>
      <c r="D5" s="77">
        <f>D6+D7+D8+D9+D10+D11+D12+D13+D14+D15+D16+D17+D18+D19+D20+D21+D22+D24</f>
        <v>142759.8</v>
      </c>
      <c r="E5" s="77">
        <f>E6+E7+E8+E9+E10+E11+E12+E13+E14+E15+E16+E17+E18+E19+E20+E21+E22+E24</f>
        <v>35299.5</v>
      </c>
      <c r="F5" s="77">
        <f>F6+F7+F8+F9+F10+F11+F12+F13+F14+F15+F16+F17+F18+F19+F20+F21+F22+F24</f>
        <v>37621.10000000002</v>
      </c>
      <c r="G5" s="48">
        <f>F5/D5</f>
        <v>0.26352726748006106</v>
      </c>
      <c r="H5" s="48">
        <f>F5/E5</f>
        <v>1.0657686369495325</v>
      </c>
      <c r="I5" s="9"/>
    </row>
    <row r="6" spans="1:9" ht="15">
      <c r="A6" s="78"/>
      <c r="B6" s="76" t="s">
        <v>4</v>
      </c>
      <c r="C6" s="82"/>
      <c r="D6" s="25">
        <v>104870</v>
      </c>
      <c r="E6" s="25">
        <v>23100</v>
      </c>
      <c r="F6" s="25">
        <v>23936.5</v>
      </c>
      <c r="G6" s="48">
        <f aca="true" t="shared" si="0" ref="G6:G36">F6/D6</f>
        <v>0.2282492609897969</v>
      </c>
      <c r="H6" s="48">
        <f aca="true" t="shared" si="1" ref="H6:H36">F6/E6</f>
        <v>1.0362121212121211</v>
      </c>
      <c r="I6" s="9"/>
    </row>
    <row r="7" spans="1:9" ht="15">
      <c r="A7" s="78"/>
      <c r="B7" s="76" t="s">
        <v>5</v>
      </c>
      <c r="C7" s="82"/>
      <c r="D7" s="25">
        <v>19000</v>
      </c>
      <c r="E7" s="25">
        <v>5000</v>
      </c>
      <c r="F7" s="25">
        <v>4937.9</v>
      </c>
      <c r="G7" s="48">
        <f t="shared" si="0"/>
        <v>0.2598894736842105</v>
      </c>
      <c r="H7" s="48">
        <f t="shared" si="1"/>
        <v>0.9875799999999999</v>
      </c>
      <c r="I7" s="9"/>
    </row>
    <row r="8" spans="1:9" ht="15">
      <c r="A8" s="78"/>
      <c r="B8" s="76" t="s">
        <v>6</v>
      </c>
      <c r="C8" s="82"/>
      <c r="D8" s="25">
        <v>3500</v>
      </c>
      <c r="E8" s="25">
        <v>1200</v>
      </c>
      <c r="F8" s="25">
        <v>1889.4</v>
      </c>
      <c r="G8" s="48">
        <f t="shared" si="0"/>
        <v>0.5398285714285714</v>
      </c>
      <c r="H8" s="48">
        <f t="shared" si="1"/>
        <v>1.5745</v>
      </c>
      <c r="I8" s="9"/>
    </row>
    <row r="9" spans="1:9" ht="15">
      <c r="A9" s="78"/>
      <c r="B9" s="76" t="s">
        <v>7</v>
      </c>
      <c r="C9" s="82"/>
      <c r="D9" s="25">
        <v>0</v>
      </c>
      <c r="E9" s="25">
        <v>0</v>
      </c>
      <c r="F9" s="25">
        <v>0</v>
      </c>
      <c r="G9" s="48">
        <v>0</v>
      </c>
      <c r="H9" s="48">
        <v>0</v>
      </c>
      <c r="I9" s="9"/>
    </row>
    <row r="10" spans="1:9" ht="15">
      <c r="A10" s="78"/>
      <c r="B10" s="76" t="s">
        <v>173</v>
      </c>
      <c r="C10" s="82"/>
      <c r="D10" s="25">
        <v>3607.4</v>
      </c>
      <c r="E10" s="25">
        <v>900</v>
      </c>
      <c r="F10" s="25">
        <v>1362.9</v>
      </c>
      <c r="G10" s="48">
        <f t="shared" si="0"/>
        <v>0.3778067306093031</v>
      </c>
      <c r="H10" s="48">
        <f t="shared" si="1"/>
        <v>1.5143333333333335</v>
      </c>
      <c r="I10" s="9"/>
    </row>
    <row r="11" spans="1:9" ht="15">
      <c r="A11" s="78"/>
      <c r="B11" s="76" t="s">
        <v>8</v>
      </c>
      <c r="C11" s="82"/>
      <c r="D11" s="25">
        <v>0</v>
      </c>
      <c r="E11" s="25">
        <v>0</v>
      </c>
      <c r="F11" s="25">
        <v>0</v>
      </c>
      <c r="G11" s="48">
        <v>0</v>
      </c>
      <c r="H11" s="48">
        <v>0</v>
      </c>
      <c r="I11" s="9"/>
    </row>
    <row r="12" spans="1:9" ht="15">
      <c r="A12" s="78"/>
      <c r="B12" s="76" t="s">
        <v>78</v>
      </c>
      <c r="C12" s="82"/>
      <c r="D12" s="25">
        <v>3425</v>
      </c>
      <c r="E12" s="25">
        <v>950</v>
      </c>
      <c r="F12" s="25">
        <v>982.9</v>
      </c>
      <c r="G12" s="48">
        <f t="shared" si="0"/>
        <v>0.28697810218978104</v>
      </c>
      <c r="H12" s="48">
        <f t="shared" si="1"/>
        <v>1.0346315789473683</v>
      </c>
      <c r="I12" s="9"/>
    </row>
    <row r="13" spans="1:9" ht="15">
      <c r="A13" s="78"/>
      <c r="B13" s="76" t="s">
        <v>9</v>
      </c>
      <c r="C13" s="82"/>
      <c r="D13" s="25">
        <v>0</v>
      </c>
      <c r="E13" s="25">
        <v>0</v>
      </c>
      <c r="F13" s="25">
        <v>0</v>
      </c>
      <c r="G13" s="48">
        <v>0</v>
      </c>
      <c r="H13" s="48">
        <v>0</v>
      </c>
      <c r="I13" s="9"/>
    </row>
    <row r="14" spans="1:9" ht="15">
      <c r="A14" s="78"/>
      <c r="B14" s="76" t="s">
        <v>10</v>
      </c>
      <c r="C14" s="82"/>
      <c r="D14" s="25">
        <v>4600</v>
      </c>
      <c r="E14" s="25">
        <v>3000</v>
      </c>
      <c r="F14" s="25">
        <v>3164.5</v>
      </c>
      <c r="G14" s="48">
        <f t="shared" si="0"/>
        <v>0.6879347826086957</v>
      </c>
      <c r="H14" s="48">
        <f t="shared" si="1"/>
        <v>1.0548333333333333</v>
      </c>
      <c r="I14" s="9"/>
    </row>
    <row r="15" spans="1:9" ht="15">
      <c r="A15" s="78"/>
      <c r="B15" s="76" t="s">
        <v>11</v>
      </c>
      <c r="C15" s="82"/>
      <c r="D15" s="25">
        <v>300</v>
      </c>
      <c r="E15" s="25">
        <v>200</v>
      </c>
      <c r="F15" s="25">
        <v>235.3</v>
      </c>
      <c r="G15" s="48">
        <f t="shared" si="0"/>
        <v>0.7843333333333333</v>
      </c>
      <c r="H15" s="48">
        <f t="shared" si="1"/>
        <v>1.1765</v>
      </c>
      <c r="I15" s="9"/>
    </row>
    <row r="16" spans="1:9" ht="15">
      <c r="A16" s="78"/>
      <c r="B16" s="76" t="s">
        <v>12</v>
      </c>
      <c r="C16" s="82"/>
      <c r="D16" s="25">
        <v>0</v>
      </c>
      <c r="E16" s="25">
        <v>0</v>
      </c>
      <c r="F16" s="25">
        <v>30.8</v>
      </c>
      <c r="G16" s="48">
        <v>0</v>
      </c>
      <c r="H16" s="48">
        <v>0</v>
      </c>
      <c r="I16" s="9"/>
    </row>
    <row r="17" spans="1:9" ht="15">
      <c r="A17" s="78"/>
      <c r="B17" s="76" t="s">
        <v>13</v>
      </c>
      <c r="C17" s="82"/>
      <c r="D17" s="25">
        <v>0</v>
      </c>
      <c r="E17" s="25">
        <v>0</v>
      </c>
      <c r="F17" s="25">
        <v>0</v>
      </c>
      <c r="G17" s="48">
        <v>0</v>
      </c>
      <c r="H17" s="48">
        <v>0</v>
      </c>
      <c r="I17" s="9"/>
    </row>
    <row r="18" spans="1:9" ht="15">
      <c r="A18" s="78"/>
      <c r="B18" s="76" t="s">
        <v>14</v>
      </c>
      <c r="C18" s="82"/>
      <c r="D18" s="25">
        <v>1139.9</v>
      </c>
      <c r="E18" s="25">
        <v>200</v>
      </c>
      <c r="F18" s="25">
        <v>173.3</v>
      </c>
      <c r="G18" s="48">
        <f t="shared" si="0"/>
        <v>0.15203087990174577</v>
      </c>
      <c r="H18" s="48">
        <f t="shared" si="1"/>
        <v>0.8665</v>
      </c>
      <c r="I18" s="9"/>
    </row>
    <row r="19" spans="1:9" ht="15" hidden="1">
      <c r="A19" s="78"/>
      <c r="B19" s="76"/>
      <c r="C19" s="82"/>
      <c r="D19" s="25">
        <v>0</v>
      </c>
      <c r="E19" s="25">
        <v>0</v>
      </c>
      <c r="F19" s="25"/>
      <c r="G19" s="48" t="e">
        <f t="shared" si="0"/>
        <v>#DIV/0!</v>
      </c>
      <c r="H19" s="48">
        <v>0</v>
      </c>
      <c r="I19" s="9"/>
    </row>
    <row r="20" spans="1:9" ht="15">
      <c r="A20" s="78"/>
      <c r="B20" s="76" t="s">
        <v>15</v>
      </c>
      <c r="C20" s="82"/>
      <c r="D20" s="25">
        <v>82.5</v>
      </c>
      <c r="E20" s="25">
        <v>82.5</v>
      </c>
      <c r="F20" s="25">
        <v>141.9</v>
      </c>
      <c r="G20" s="48">
        <v>0</v>
      </c>
      <c r="H20" s="48">
        <v>0</v>
      </c>
      <c r="I20" s="9"/>
    </row>
    <row r="21" spans="1:9" ht="15">
      <c r="A21" s="78"/>
      <c r="B21" s="76" t="s">
        <v>207</v>
      </c>
      <c r="C21" s="82"/>
      <c r="D21" s="25">
        <v>350</v>
      </c>
      <c r="E21" s="25">
        <v>350</v>
      </c>
      <c r="F21" s="25">
        <v>352.5</v>
      </c>
      <c r="G21" s="48">
        <f t="shared" si="0"/>
        <v>1.0071428571428571</v>
      </c>
      <c r="H21" s="48">
        <f t="shared" si="1"/>
        <v>1.0071428571428571</v>
      </c>
      <c r="I21" s="9"/>
    </row>
    <row r="22" spans="1:9" ht="15">
      <c r="A22" s="78"/>
      <c r="B22" s="76" t="s">
        <v>16</v>
      </c>
      <c r="C22" s="82"/>
      <c r="D22" s="25">
        <v>1885</v>
      </c>
      <c r="E22" s="25">
        <v>317</v>
      </c>
      <c r="F22" s="25">
        <v>413.9</v>
      </c>
      <c r="G22" s="48">
        <f t="shared" si="0"/>
        <v>0.2195755968169761</v>
      </c>
      <c r="H22" s="48">
        <f t="shared" si="1"/>
        <v>1.3056782334384858</v>
      </c>
      <c r="I22" s="9"/>
    </row>
    <row r="23" spans="1:9" ht="15">
      <c r="A23" s="78"/>
      <c r="B23" s="76" t="s">
        <v>17</v>
      </c>
      <c r="C23" s="82"/>
      <c r="D23" s="25">
        <v>865.2</v>
      </c>
      <c r="E23" s="25">
        <v>105</v>
      </c>
      <c r="F23" s="25">
        <v>109.8</v>
      </c>
      <c r="G23" s="48">
        <f t="shared" si="0"/>
        <v>0.12690707350901526</v>
      </c>
      <c r="H23" s="48">
        <f t="shared" si="1"/>
        <v>1.0457142857142856</v>
      </c>
      <c r="I23" s="9"/>
    </row>
    <row r="24" spans="1:9" ht="15">
      <c r="A24" s="78"/>
      <c r="B24" s="76" t="s">
        <v>18</v>
      </c>
      <c r="C24" s="82"/>
      <c r="D24" s="25">
        <v>0</v>
      </c>
      <c r="E24" s="25">
        <v>0</v>
      </c>
      <c r="F24" s="25">
        <v>-0.7</v>
      </c>
      <c r="G24" s="48">
        <v>0</v>
      </c>
      <c r="H24" s="48">
        <v>0</v>
      </c>
      <c r="I24" s="9"/>
    </row>
    <row r="25" spans="1:9" ht="15">
      <c r="A25" s="78"/>
      <c r="B25" s="31" t="s">
        <v>64</v>
      </c>
      <c r="C25" s="33"/>
      <c r="D25" s="25">
        <f>D26+D27+D28+D29+D30+D33+D34+D31+D32</f>
        <v>478134.7</v>
      </c>
      <c r="E25" s="25">
        <f>E26+E27+E28+E29+E30+E33+E34+E31+E32</f>
        <v>121969.59999999999</v>
      </c>
      <c r="F25" s="25">
        <f>F26+F27+F28+F29+F30+F33+F34+F31+F32</f>
        <v>97250.69999999998</v>
      </c>
      <c r="G25" s="48">
        <f t="shared" si="0"/>
        <v>0.20339603044916</v>
      </c>
      <c r="H25" s="48">
        <f t="shared" si="1"/>
        <v>0.7973355655835551</v>
      </c>
      <c r="I25" s="9"/>
    </row>
    <row r="26" spans="1:9" ht="15">
      <c r="A26" s="78"/>
      <c r="B26" s="76" t="s">
        <v>19</v>
      </c>
      <c r="C26" s="82"/>
      <c r="D26" s="25">
        <v>82161.1</v>
      </c>
      <c r="E26" s="25">
        <v>20540.3</v>
      </c>
      <c r="F26" s="25">
        <v>20541</v>
      </c>
      <c r="G26" s="48">
        <f t="shared" si="0"/>
        <v>0.25000882412723296</v>
      </c>
      <c r="H26" s="48">
        <f t="shared" si="1"/>
        <v>1.0000340793464555</v>
      </c>
      <c r="I26" s="9"/>
    </row>
    <row r="27" spans="1:9" ht="15">
      <c r="A27" s="78"/>
      <c r="B27" s="76" t="s">
        <v>20</v>
      </c>
      <c r="C27" s="82"/>
      <c r="D27" s="25">
        <v>361513.3</v>
      </c>
      <c r="E27" s="25">
        <v>90378.4</v>
      </c>
      <c r="F27" s="25">
        <v>71995.4</v>
      </c>
      <c r="G27" s="48">
        <f t="shared" si="0"/>
        <v>0.19915007276357466</v>
      </c>
      <c r="H27" s="48">
        <f t="shared" si="1"/>
        <v>0.7965996300000885</v>
      </c>
      <c r="I27" s="9"/>
    </row>
    <row r="28" spans="1:9" ht="15">
      <c r="A28" s="78"/>
      <c r="B28" s="76" t="s">
        <v>21</v>
      </c>
      <c r="C28" s="82"/>
      <c r="D28" s="25">
        <v>17264</v>
      </c>
      <c r="E28" s="25">
        <v>0</v>
      </c>
      <c r="F28" s="25">
        <v>0</v>
      </c>
      <c r="G28" s="48">
        <f t="shared" si="0"/>
        <v>0</v>
      </c>
      <c r="H28" s="48">
        <v>0</v>
      </c>
      <c r="I28" s="9"/>
    </row>
    <row r="29" spans="1:9" ht="29.25" customHeight="1" hidden="1">
      <c r="A29" s="78"/>
      <c r="B29" s="76" t="s">
        <v>140</v>
      </c>
      <c r="C29" s="82"/>
      <c r="D29" s="25">
        <v>0</v>
      </c>
      <c r="E29" s="25">
        <v>0</v>
      </c>
      <c r="F29" s="25">
        <v>0</v>
      </c>
      <c r="G29" s="48" t="e">
        <f t="shared" si="0"/>
        <v>#DIV/0!</v>
      </c>
      <c r="H29" s="48" t="e">
        <f t="shared" si="1"/>
        <v>#DIV/0!</v>
      </c>
      <c r="I29" s="9"/>
    </row>
    <row r="30" spans="1:9" ht="26.25" customHeight="1">
      <c r="A30" s="78"/>
      <c r="B30" s="31" t="s">
        <v>103</v>
      </c>
      <c r="C30" s="33"/>
      <c r="D30" s="25">
        <v>11823.1</v>
      </c>
      <c r="E30" s="25">
        <v>5697.4</v>
      </c>
      <c r="F30" s="25">
        <v>3620</v>
      </c>
      <c r="G30" s="48">
        <f t="shared" si="0"/>
        <v>0.3061802742089638</v>
      </c>
      <c r="H30" s="48">
        <f t="shared" si="1"/>
        <v>0.6353775406325692</v>
      </c>
      <c r="I30" s="9"/>
    </row>
    <row r="31" spans="1:9" ht="27.75" customHeight="1">
      <c r="A31" s="78"/>
      <c r="B31" s="76" t="s">
        <v>140</v>
      </c>
      <c r="C31" s="33"/>
      <c r="D31" s="25">
        <v>19.7</v>
      </c>
      <c r="E31" s="25">
        <v>0</v>
      </c>
      <c r="F31" s="25">
        <v>0</v>
      </c>
      <c r="G31" s="48">
        <f t="shared" si="0"/>
        <v>0</v>
      </c>
      <c r="H31" s="48">
        <v>0</v>
      </c>
      <c r="I31" s="9"/>
    </row>
    <row r="32" spans="1:9" ht="66" customHeight="1">
      <c r="A32" s="78"/>
      <c r="B32" s="76" t="s">
        <v>222</v>
      </c>
      <c r="C32" s="33"/>
      <c r="D32" s="25">
        <v>7000</v>
      </c>
      <c r="E32" s="25">
        <v>7000</v>
      </c>
      <c r="F32" s="25">
        <v>2736</v>
      </c>
      <c r="G32" s="48">
        <f t="shared" si="0"/>
        <v>0.39085714285714285</v>
      </c>
      <c r="H32" s="48">
        <f t="shared" si="1"/>
        <v>0.39085714285714285</v>
      </c>
      <c r="I32" s="9"/>
    </row>
    <row r="33" spans="1:9" ht="38.25" customHeight="1">
      <c r="A33" s="78"/>
      <c r="B33" s="76" t="s">
        <v>219</v>
      </c>
      <c r="C33" s="82"/>
      <c r="D33" s="25">
        <v>1.6</v>
      </c>
      <c r="E33" s="25">
        <v>1.6</v>
      </c>
      <c r="F33" s="25">
        <v>6.4</v>
      </c>
      <c r="G33" s="48">
        <f t="shared" si="0"/>
        <v>4</v>
      </c>
      <c r="H33" s="48">
        <f t="shared" si="1"/>
        <v>4</v>
      </c>
      <c r="I33" s="9"/>
    </row>
    <row r="34" spans="1:9" ht="25.5" customHeight="1" thickBot="1">
      <c r="A34" s="78"/>
      <c r="B34" s="49" t="s">
        <v>108</v>
      </c>
      <c r="C34" s="50"/>
      <c r="D34" s="25">
        <v>-1648.1</v>
      </c>
      <c r="E34" s="25">
        <v>-1648.1</v>
      </c>
      <c r="F34" s="25">
        <v>-1648.1</v>
      </c>
      <c r="G34" s="48">
        <f t="shared" si="0"/>
        <v>1</v>
      </c>
      <c r="H34" s="48">
        <f t="shared" si="1"/>
        <v>1</v>
      </c>
      <c r="I34" s="9"/>
    </row>
    <row r="35" spans="1:9" ht="18.75">
      <c r="A35" s="78"/>
      <c r="B35" s="32" t="s">
        <v>22</v>
      </c>
      <c r="C35" s="43"/>
      <c r="D35" s="77">
        <f>D5+D25</f>
        <v>620894.5</v>
      </c>
      <c r="E35" s="77">
        <f>E5+E25</f>
        <v>157269.09999999998</v>
      </c>
      <c r="F35" s="77">
        <f>F5+F25</f>
        <v>134871.8</v>
      </c>
      <c r="G35" s="48">
        <f t="shared" si="0"/>
        <v>0.2172217663387258</v>
      </c>
      <c r="H35" s="48">
        <f t="shared" si="1"/>
        <v>0.8575861373912613</v>
      </c>
      <c r="I35" s="9"/>
    </row>
    <row r="36" spans="1:9" ht="15" hidden="1">
      <c r="A36" s="78"/>
      <c r="B36" s="76" t="s">
        <v>79</v>
      </c>
      <c r="C36" s="82"/>
      <c r="D36" s="25">
        <f>D5</f>
        <v>142759.8</v>
      </c>
      <c r="E36" s="25">
        <f>E5</f>
        <v>35299.5</v>
      </c>
      <c r="F36" s="25">
        <f>F5</f>
        <v>37621.10000000002</v>
      </c>
      <c r="G36" s="48">
        <f t="shared" si="0"/>
        <v>0.26352726748006106</v>
      </c>
      <c r="H36" s="48">
        <f t="shared" si="1"/>
        <v>1.0657686369495325</v>
      </c>
      <c r="I36" s="9"/>
    </row>
    <row r="37" spans="1:9" ht="12.75">
      <c r="A37" s="96"/>
      <c r="B37" s="97"/>
      <c r="C37" s="97"/>
      <c r="D37" s="97"/>
      <c r="E37" s="97"/>
      <c r="F37" s="97"/>
      <c r="G37" s="97"/>
      <c r="H37" s="98"/>
      <c r="I37" s="6"/>
    </row>
    <row r="38" spans="1:9" ht="15" customHeight="1">
      <c r="A38" s="100" t="s">
        <v>110</v>
      </c>
      <c r="B38" s="86" t="s">
        <v>23</v>
      </c>
      <c r="C38" s="94" t="s">
        <v>111</v>
      </c>
      <c r="D38" s="91" t="s">
        <v>1</v>
      </c>
      <c r="E38" s="83" t="s">
        <v>208</v>
      </c>
      <c r="F38" s="91" t="s">
        <v>2</v>
      </c>
      <c r="G38" s="87" t="s">
        <v>3</v>
      </c>
      <c r="H38" s="83" t="s">
        <v>209</v>
      </c>
      <c r="I38" s="8"/>
    </row>
    <row r="39" spans="1:9" ht="13.5" customHeight="1">
      <c r="A39" s="100"/>
      <c r="B39" s="86"/>
      <c r="C39" s="95"/>
      <c r="D39" s="91"/>
      <c r="E39" s="84"/>
      <c r="F39" s="91"/>
      <c r="G39" s="87"/>
      <c r="H39" s="84"/>
      <c r="I39" s="8"/>
    </row>
    <row r="40" spans="1:9" ht="19.5" customHeight="1">
      <c r="A40" s="33" t="s">
        <v>53</v>
      </c>
      <c r="B40" s="31" t="s">
        <v>24</v>
      </c>
      <c r="C40" s="33"/>
      <c r="D40" s="44">
        <f>D41+D42+D47+D48+D45+D46+D44</f>
        <v>43553.700000000004</v>
      </c>
      <c r="E40" s="44">
        <f>E41+E42+E47+E48+E45+E46+E44</f>
        <v>18840</v>
      </c>
      <c r="F40" s="44">
        <f>F41+F42+F47+F48+F45+F46+F44</f>
        <v>12911.5</v>
      </c>
      <c r="G40" s="48">
        <f aca="true" t="shared" si="2" ref="G40:G112">F40/D40</f>
        <v>0.29645012938051185</v>
      </c>
      <c r="H40" s="48">
        <f>F40/E40</f>
        <v>0.685323779193206</v>
      </c>
      <c r="I40" s="12"/>
    </row>
    <row r="41" spans="1:9" ht="43.5" customHeight="1">
      <c r="A41" s="82" t="s">
        <v>54</v>
      </c>
      <c r="B41" s="76" t="s">
        <v>112</v>
      </c>
      <c r="C41" s="82" t="s">
        <v>141</v>
      </c>
      <c r="D41" s="25">
        <v>580.9</v>
      </c>
      <c r="E41" s="25">
        <v>214.3</v>
      </c>
      <c r="F41" s="25">
        <v>213.5</v>
      </c>
      <c r="G41" s="48">
        <f t="shared" si="2"/>
        <v>0.3675331382337752</v>
      </c>
      <c r="H41" s="48">
        <f aca="true" t="shared" si="3" ref="H41:H113">F41/E41</f>
        <v>0.9962669155389641</v>
      </c>
      <c r="I41" s="10"/>
    </row>
    <row r="42" spans="1:14" ht="58.5" customHeight="1">
      <c r="A42" s="82" t="s">
        <v>55</v>
      </c>
      <c r="B42" s="76" t="s">
        <v>113</v>
      </c>
      <c r="C42" s="82" t="s">
        <v>55</v>
      </c>
      <c r="D42" s="25">
        <f>D43</f>
        <v>19043.9</v>
      </c>
      <c r="E42" s="25">
        <f>E43</f>
        <v>5889.2</v>
      </c>
      <c r="F42" s="25">
        <f>F43</f>
        <v>5292.3</v>
      </c>
      <c r="G42" s="48">
        <f t="shared" si="2"/>
        <v>0.27790000997694797</v>
      </c>
      <c r="H42" s="48">
        <f t="shared" si="3"/>
        <v>0.8986449772464852</v>
      </c>
      <c r="I42" s="13"/>
      <c r="J42" s="92"/>
      <c r="K42" s="92"/>
      <c r="L42" s="90"/>
      <c r="M42" s="90"/>
      <c r="N42" s="90"/>
    </row>
    <row r="43" spans="1:14" s="11" customFormat="1" ht="15">
      <c r="A43" s="45"/>
      <c r="B43" s="36" t="s">
        <v>25</v>
      </c>
      <c r="C43" s="45" t="s">
        <v>55</v>
      </c>
      <c r="D43" s="46">
        <v>19043.9</v>
      </c>
      <c r="E43" s="46">
        <v>5889.2</v>
      </c>
      <c r="F43" s="46">
        <v>5292.3</v>
      </c>
      <c r="G43" s="48">
        <f t="shared" si="2"/>
        <v>0.27790000997694797</v>
      </c>
      <c r="H43" s="48">
        <f t="shared" si="3"/>
        <v>0.8986449772464852</v>
      </c>
      <c r="I43" s="14"/>
      <c r="J43" s="93"/>
      <c r="K43" s="93"/>
      <c r="L43" s="90"/>
      <c r="M43" s="90"/>
      <c r="N43" s="90"/>
    </row>
    <row r="44" spans="1:14" s="11" customFormat="1" ht="44.25" customHeight="1" hidden="1">
      <c r="A44" s="45" t="s">
        <v>186</v>
      </c>
      <c r="B44" s="76" t="s">
        <v>188</v>
      </c>
      <c r="C44" s="45" t="s">
        <v>187</v>
      </c>
      <c r="D44" s="46">
        <v>0</v>
      </c>
      <c r="E44" s="46">
        <v>0</v>
      </c>
      <c r="F44" s="46">
        <v>0</v>
      </c>
      <c r="G44" s="48" t="e">
        <f t="shared" si="2"/>
        <v>#DIV/0!</v>
      </c>
      <c r="H44" s="48" t="e">
        <f t="shared" si="3"/>
        <v>#DIV/0!</v>
      </c>
      <c r="I44" s="15"/>
      <c r="J44" s="73"/>
      <c r="K44" s="73"/>
      <c r="L44" s="72"/>
      <c r="M44" s="72"/>
      <c r="N44" s="72"/>
    </row>
    <row r="45" spans="1:14" s="24" customFormat="1" ht="30" customHeight="1">
      <c r="A45" s="82" t="s">
        <v>56</v>
      </c>
      <c r="B45" s="76" t="s">
        <v>114</v>
      </c>
      <c r="C45" s="82" t="s">
        <v>56</v>
      </c>
      <c r="D45" s="25">
        <v>6460.5</v>
      </c>
      <c r="E45" s="25">
        <v>1856</v>
      </c>
      <c r="F45" s="25">
        <v>1337.8</v>
      </c>
      <c r="G45" s="48">
        <f t="shared" si="2"/>
        <v>0.20707375590124602</v>
      </c>
      <c r="H45" s="48">
        <f t="shared" si="3"/>
        <v>0.7207974137931035</v>
      </c>
      <c r="I45" s="10"/>
      <c r="J45" s="22"/>
      <c r="K45" s="22"/>
      <c r="L45" s="23"/>
      <c r="M45" s="23"/>
      <c r="N45" s="23"/>
    </row>
    <row r="46" spans="1:14" s="24" customFormat="1" ht="30" customHeight="1" hidden="1">
      <c r="A46" s="82" t="s">
        <v>137</v>
      </c>
      <c r="B46" s="76" t="s">
        <v>138</v>
      </c>
      <c r="C46" s="82" t="s">
        <v>137</v>
      </c>
      <c r="D46" s="25">
        <v>0</v>
      </c>
      <c r="E46" s="25">
        <v>0</v>
      </c>
      <c r="F46" s="25">
        <v>0</v>
      </c>
      <c r="G46" s="48" t="e">
        <f t="shared" si="2"/>
        <v>#DIV/0!</v>
      </c>
      <c r="H46" s="48" t="e">
        <f t="shared" si="3"/>
        <v>#DIV/0!</v>
      </c>
      <c r="I46" s="10"/>
      <c r="J46" s="22"/>
      <c r="K46" s="22"/>
      <c r="L46" s="23"/>
      <c r="M46" s="23"/>
      <c r="N46" s="23"/>
    </row>
    <row r="47" spans="1:9" ht="17.25" customHeight="1">
      <c r="A47" s="82" t="s">
        <v>57</v>
      </c>
      <c r="B47" s="76" t="s">
        <v>115</v>
      </c>
      <c r="C47" s="82" t="s">
        <v>57</v>
      </c>
      <c r="D47" s="25">
        <v>300</v>
      </c>
      <c r="E47" s="25">
        <v>75</v>
      </c>
      <c r="F47" s="25">
        <v>0</v>
      </c>
      <c r="G47" s="48">
        <f t="shared" si="2"/>
        <v>0</v>
      </c>
      <c r="H47" s="48">
        <f t="shared" si="3"/>
        <v>0</v>
      </c>
      <c r="I47" s="10"/>
    </row>
    <row r="48" spans="1:9" ht="18" customHeight="1">
      <c r="A48" s="51" t="s">
        <v>86</v>
      </c>
      <c r="B48" s="52" t="s">
        <v>26</v>
      </c>
      <c r="C48" s="51"/>
      <c r="D48" s="25">
        <f>D49+D50+D51+D52+D53+D55+D56</f>
        <v>17168.4</v>
      </c>
      <c r="E48" s="25">
        <f>E49+E50+E51+E52+E53+E55+E56</f>
        <v>10805.5</v>
      </c>
      <c r="F48" s="25">
        <f>F49+F50+F51+F52+F53+F55+F56</f>
        <v>6067.9</v>
      </c>
      <c r="G48" s="48">
        <f t="shared" si="2"/>
        <v>0.35343421635097033</v>
      </c>
      <c r="H48" s="48">
        <f t="shared" si="3"/>
        <v>0.5615566146869649</v>
      </c>
      <c r="I48" s="10"/>
    </row>
    <row r="49" spans="1:9" s="11" customFormat="1" ht="30" customHeight="1">
      <c r="A49" s="53"/>
      <c r="B49" s="35" t="s">
        <v>147</v>
      </c>
      <c r="C49" s="53" t="s">
        <v>148</v>
      </c>
      <c r="D49" s="46">
        <v>6300.2</v>
      </c>
      <c r="E49" s="46">
        <v>2168.7</v>
      </c>
      <c r="F49" s="46">
        <v>2092.9</v>
      </c>
      <c r="G49" s="48">
        <f t="shared" si="2"/>
        <v>0.3321958033078315</v>
      </c>
      <c r="H49" s="48">
        <f t="shared" si="3"/>
        <v>0.9650481855489464</v>
      </c>
      <c r="I49" s="15"/>
    </row>
    <row r="50" spans="1:9" s="11" customFormat="1" ht="25.5" customHeight="1" hidden="1">
      <c r="A50" s="53"/>
      <c r="B50" s="35" t="s">
        <v>102</v>
      </c>
      <c r="C50" s="53"/>
      <c r="D50" s="46">
        <v>0</v>
      </c>
      <c r="E50" s="46">
        <v>0</v>
      </c>
      <c r="F50" s="46">
        <v>0</v>
      </c>
      <c r="G50" s="48" t="e">
        <f t="shared" si="2"/>
        <v>#DIV/0!</v>
      </c>
      <c r="H50" s="48" t="e">
        <f t="shared" si="3"/>
        <v>#DIV/0!</v>
      </c>
      <c r="I50" s="15"/>
    </row>
    <row r="51" spans="1:9" s="11" customFormat="1" ht="15" hidden="1">
      <c r="A51" s="53"/>
      <c r="B51" s="35" t="s">
        <v>143</v>
      </c>
      <c r="C51" s="53" t="s">
        <v>144</v>
      </c>
      <c r="D51" s="46">
        <v>0</v>
      </c>
      <c r="E51" s="46">
        <v>0</v>
      </c>
      <c r="F51" s="46">
        <v>0</v>
      </c>
      <c r="G51" s="48" t="e">
        <f t="shared" si="2"/>
        <v>#DIV/0!</v>
      </c>
      <c r="H51" s="48" t="e">
        <f t="shared" si="3"/>
        <v>#DIV/0!</v>
      </c>
      <c r="I51" s="15"/>
    </row>
    <row r="52" spans="1:9" s="11" customFormat="1" ht="38.25">
      <c r="A52" s="53"/>
      <c r="B52" s="35" t="s">
        <v>142</v>
      </c>
      <c r="C52" s="53" t="s">
        <v>145</v>
      </c>
      <c r="D52" s="46">
        <v>155</v>
      </c>
      <c r="E52" s="46">
        <v>65</v>
      </c>
      <c r="F52" s="46">
        <v>0</v>
      </c>
      <c r="G52" s="48">
        <f t="shared" si="2"/>
        <v>0</v>
      </c>
      <c r="H52" s="48">
        <f t="shared" si="3"/>
        <v>0</v>
      </c>
      <c r="I52" s="15"/>
    </row>
    <row r="53" spans="1:9" s="11" customFormat="1" ht="15">
      <c r="A53" s="53"/>
      <c r="B53" s="35" t="s">
        <v>116</v>
      </c>
      <c r="C53" s="53" t="s">
        <v>146</v>
      </c>
      <c r="D53" s="46">
        <v>10017.4</v>
      </c>
      <c r="E53" s="46">
        <v>7876</v>
      </c>
      <c r="F53" s="46">
        <v>3503</v>
      </c>
      <c r="G53" s="48">
        <f t="shared" si="2"/>
        <v>0.3496915367260966</v>
      </c>
      <c r="H53" s="48">
        <f t="shared" si="3"/>
        <v>0.4447689182326054</v>
      </c>
      <c r="I53" s="15"/>
    </row>
    <row r="54" spans="1:9" s="11" customFormat="1" ht="77.25" customHeight="1">
      <c r="A54" s="53"/>
      <c r="B54" s="35" t="s">
        <v>198</v>
      </c>
      <c r="C54" s="53" t="s">
        <v>199</v>
      </c>
      <c r="D54" s="46">
        <v>7000</v>
      </c>
      <c r="E54" s="46">
        <v>7000</v>
      </c>
      <c r="F54" s="46">
        <v>2736</v>
      </c>
      <c r="G54" s="48">
        <f t="shared" si="2"/>
        <v>0.39085714285714285</v>
      </c>
      <c r="H54" s="48">
        <f t="shared" si="3"/>
        <v>0.39085714285714285</v>
      </c>
      <c r="I54" s="15"/>
    </row>
    <row r="55" spans="1:9" s="11" customFormat="1" ht="39" customHeight="1">
      <c r="A55" s="53"/>
      <c r="B55" s="35" t="s">
        <v>171</v>
      </c>
      <c r="C55" s="53" t="s">
        <v>172</v>
      </c>
      <c r="D55" s="46">
        <v>628.4</v>
      </c>
      <c r="E55" s="46">
        <v>628.4</v>
      </c>
      <c r="F55" s="46">
        <v>404.7</v>
      </c>
      <c r="G55" s="48">
        <f t="shared" si="2"/>
        <v>0.6440165499681731</v>
      </c>
      <c r="H55" s="48">
        <f t="shared" si="3"/>
        <v>0.6440165499681731</v>
      </c>
      <c r="I55" s="15"/>
    </row>
    <row r="56" spans="1:9" s="11" customFormat="1" ht="30.75" customHeight="1">
      <c r="A56" s="53"/>
      <c r="B56" s="35" t="s">
        <v>228</v>
      </c>
      <c r="C56" s="53" t="s">
        <v>169</v>
      </c>
      <c r="D56" s="46">
        <v>67.4</v>
      </c>
      <c r="E56" s="46">
        <v>67.4</v>
      </c>
      <c r="F56" s="46">
        <v>67.3</v>
      </c>
      <c r="G56" s="48">
        <f t="shared" si="2"/>
        <v>0.9985163204747773</v>
      </c>
      <c r="H56" s="48">
        <f t="shared" si="3"/>
        <v>0.9985163204747773</v>
      </c>
      <c r="I56" s="15"/>
    </row>
    <row r="57" spans="1:9" ht="15" hidden="1">
      <c r="A57" s="33" t="s">
        <v>81</v>
      </c>
      <c r="B57" s="31" t="s">
        <v>77</v>
      </c>
      <c r="C57" s="33"/>
      <c r="D57" s="44">
        <f>D58</f>
        <v>0</v>
      </c>
      <c r="E57" s="44">
        <f>E58</f>
        <v>0</v>
      </c>
      <c r="F57" s="44">
        <f>F58</f>
        <v>0</v>
      </c>
      <c r="G57" s="48" t="e">
        <f t="shared" si="2"/>
        <v>#DIV/0!</v>
      </c>
      <c r="H57" s="48" t="e">
        <f t="shared" si="3"/>
        <v>#DIV/0!</v>
      </c>
      <c r="I57" s="10"/>
    </row>
    <row r="58" spans="1:9" ht="27.75" customHeight="1" hidden="1">
      <c r="A58" s="82" t="s">
        <v>82</v>
      </c>
      <c r="B58" s="76" t="s">
        <v>117</v>
      </c>
      <c r="C58" s="82" t="s">
        <v>149</v>
      </c>
      <c r="D58" s="25">
        <v>0</v>
      </c>
      <c r="E58" s="25">
        <v>0</v>
      </c>
      <c r="F58" s="25">
        <v>0</v>
      </c>
      <c r="G58" s="48" t="e">
        <f t="shared" si="2"/>
        <v>#DIV/0!</v>
      </c>
      <c r="H58" s="48" t="e">
        <f t="shared" si="3"/>
        <v>#DIV/0!</v>
      </c>
      <c r="I58" s="10"/>
    </row>
    <row r="59" spans="1:9" ht="36" customHeight="1">
      <c r="A59" s="33" t="s">
        <v>58</v>
      </c>
      <c r="B59" s="31" t="s">
        <v>118</v>
      </c>
      <c r="C59" s="33"/>
      <c r="D59" s="44">
        <f>D60</f>
        <v>200</v>
      </c>
      <c r="E59" s="44">
        <f>E60</f>
        <v>200</v>
      </c>
      <c r="F59" s="44">
        <f>F60</f>
        <v>0</v>
      </c>
      <c r="G59" s="48">
        <f t="shared" si="2"/>
        <v>0</v>
      </c>
      <c r="H59" s="48">
        <f t="shared" si="3"/>
        <v>0</v>
      </c>
      <c r="I59" s="10"/>
    </row>
    <row r="60" spans="1:9" ht="34.5" customHeight="1">
      <c r="A60" s="82" t="s">
        <v>109</v>
      </c>
      <c r="B60" s="76" t="s">
        <v>119</v>
      </c>
      <c r="C60" s="82"/>
      <c r="D60" s="25">
        <f>D61+D62</f>
        <v>200</v>
      </c>
      <c r="E60" s="25">
        <f>E61+E62</f>
        <v>200</v>
      </c>
      <c r="F60" s="25">
        <f>F61+F62</f>
        <v>0</v>
      </c>
      <c r="G60" s="48">
        <f t="shared" si="2"/>
        <v>0</v>
      </c>
      <c r="H60" s="48">
        <f t="shared" si="3"/>
        <v>0</v>
      </c>
      <c r="I60" s="10"/>
    </row>
    <row r="61" spans="1:9" s="11" customFormat="1" ht="27.75" customHeight="1">
      <c r="A61" s="45"/>
      <c r="B61" s="36" t="s">
        <v>175</v>
      </c>
      <c r="C61" s="45" t="s">
        <v>176</v>
      </c>
      <c r="D61" s="46">
        <v>140</v>
      </c>
      <c r="E61" s="46">
        <v>140</v>
      </c>
      <c r="F61" s="46">
        <v>0</v>
      </c>
      <c r="G61" s="48">
        <f t="shared" si="2"/>
        <v>0</v>
      </c>
      <c r="H61" s="48">
        <f t="shared" si="3"/>
        <v>0</v>
      </c>
      <c r="I61" s="15"/>
    </row>
    <row r="62" spans="1:9" s="11" customFormat="1" ht="28.5" customHeight="1">
      <c r="A62" s="45"/>
      <c r="B62" s="36" t="s">
        <v>193</v>
      </c>
      <c r="C62" s="45" t="s">
        <v>192</v>
      </c>
      <c r="D62" s="46">
        <v>60</v>
      </c>
      <c r="E62" s="46">
        <v>60</v>
      </c>
      <c r="F62" s="46">
        <v>0</v>
      </c>
      <c r="G62" s="48">
        <f t="shared" si="2"/>
        <v>0</v>
      </c>
      <c r="H62" s="48">
        <f t="shared" si="3"/>
        <v>0</v>
      </c>
      <c r="I62" s="15"/>
    </row>
    <row r="63" spans="1:9" s="11" customFormat="1" ht="30" customHeight="1" hidden="1">
      <c r="A63" s="45"/>
      <c r="B63" s="36" t="s">
        <v>121</v>
      </c>
      <c r="C63" s="45" t="s">
        <v>120</v>
      </c>
      <c r="D63" s="46">
        <v>0</v>
      </c>
      <c r="E63" s="46">
        <v>0</v>
      </c>
      <c r="F63" s="46">
        <v>0</v>
      </c>
      <c r="G63" s="48" t="e">
        <f t="shared" si="2"/>
        <v>#DIV/0!</v>
      </c>
      <c r="H63" s="48" t="e">
        <f t="shared" si="3"/>
        <v>#DIV/0!</v>
      </c>
      <c r="I63" s="15"/>
    </row>
    <row r="64" spans="1:9" ht="19.5" customHeight="1">
      <c r="A64" s="33" t="s">
        <v>59</v>
      </c>
      <c r="B64" s="31" t="s">
        <v>28</v>
      </c>
      <c r="C64" s="33"/>
      <c r="D64" s="44">
        <f>D68+D74+D65+D66+D67+D71+D72+D69</f>
        <v>30141.5</v>
      </c>
      <c r="E64" s="44">
        <f>E68+E74+E65+E66+E67+E71+E72+E69</f>
        <v>10170.1</v>
      </c>
      <c r="F64" s="44">
        <f>F68+F74+F65+F66+F67+F71+F72+F69</f>
        <v>556.1</v>
      </c>
      <c r="G64" s="48">
        <f t="shared" si="2"/>
        <v>0.018449645837134848</v>
      </c>
      <c r="H64" s="48">
        <f t="shared" si="3"/>
        <v>0.05467989498628332</v>
      </c>
      <c r="I64" s="10"/>
    </row>
    <row r="65" spans="1:9" ht="33" customHeight="1" hidden="1">
      <c r="A65" s="82" t="s">
        <v>162</v>
      </c>
      <c r="B65" s="76" t="s">
        <v>163</v>
      </c>
      <c r="C65" s="82" t="s">
        <v>164</v>
      </c>
      <c r="D65" s="25">
        <v>0</v>
      </c>
      <c r="E65" s="25">
        <v>0</v>
      </c>
      <c r="F65" s="25">
        <v>0</v>
      </c>
      <c r="G65" s="48" t="e">
        <f t="shared" si="2"/>
        <v>#DIV/0!</v>
      </c>
      <c r="H65" s="48" t="e">
        <f t="shared" si="3"/>
        <v>#DIV/0!</v>
      </c>
      <c r="I65" s="10"/>
    </row>
    <row r="66" spans="1:9" ht="33" customHeight="1" hidden="1">
      <c r="A66" s="82" t="s">
        <v>162</v>
      </c>
      <c r="B66" s="76" t="s">
        <v>178</v>
      </c>
      <c r="C66" s="82" t="s">
        <v>177</v>
      </c>
      <c r="D66" s="25">
        <v>0</v>
      </c>
      <c r="E66" s="25">
        <v>0</v>
      </c>
      <c r="F66" s="25">
        <v>0</v>
      </c>
      <c r="G66" s="48" t="e">
        <f t="shared" si="2"/>
        <v>#DIV/0!</v>
      </c>
      <c r="H66" s="48" t="e">
        <f t="shared" si="3"/>
        <v>#DIV/0!</v>
      </c>
      <c r="I66" s="10"/>
    </row>
    <row r="67" spans="1:9" ht="48.75" customHeight="1" hidden="1">
      <c r="A67" s="82" t="s">
        <v>189</v>
      </c>
      <c r="B67" s="76" t="s">
        <v>190</v>
      </c>
      <c r="C67" s="82" t="s">
        <v>191</v>
      </c>
      <c r="D67" s="25">
        <v>0</v>
      </c>
      <c r="E67" s="25">
        <v>0</v>
      </c>
      <c r="F67" s="25">
        <v>0</v>
      </c>
      <c r="G67" s="48" t="e">
        <f t="shared" si="2"/>
        <v>#DIV/0!</v>
      </c>
      <c r="H67" s="48" t="e">
        <f t="shared" si="3"/>
        <v>#DIV/0!</v>
      </c>
      <c r="I67" s="10"/>
    </row>
    <row r="68" spans="1:9" s="17" customFormat="1" ht="95.25" customHeight="1">
      <c r="A68" s="79" t="s">
        <v>84</v>
      </c>
      <c r="B68" s="37" t="s">
        <v>150</v>
      </c>
      <c r="C68" s="54" t="s">
        <v>151</v>
      </c>
      <c r="D68" s="55">
        <v>17264</v>
      </c>
      <c r="E68" s="55">
        <v>0</v>
      </c>
      <c r="F68" s="55">
        <v>0</v>
      </c>
      <c r="G68" s="48">
        <f t="shared" si="2"/>
        <v>0</v>
      </c>
      <c r="H68" s="48">
        <v>0</v>
      </c>
      <c r="I68" s="16"/>
    </row>
    <row r="69" spans="1:9" s="17" customFormat="1" ht="37.5" customHeight="1">
      <c r="A69" s="79"/>
      <c r="B69" s="37" t="s">
        <v>221</v>
      </c>
      <c r="C69" s="54" t="s">
        <v>220</v>
      </c>
      <c r="D69" s="55">
        <v>450</v>
      </c>
      <c r="E69" s="55">
        <v>450</v>
      </c>
      <c r="F69" s="55">
        <v>450</v>
      </c>
      <c r="G69" s="48">
        <f t="shared" si="2"/>
        <v>1</v>
      </c>
      <c r="H69" s="48">
        <v>0</v>
      </c>
      <c r="I69" s="16"/>
    </row>
    <row r="70" spans="1:9" s="17" customFormat="1" ht="30.75" customHeight="1">
      <c r="A70" s="79"/>
      <c r="B70" s="74" t="s">
        <v>223</v>
      </c>
      <c r="C70" s="54" t="s">
        <v>224</v>
      </c>
      <c r="D70" s="55">
        <v>400</v>
      </c>
      <c r="E70" s="55">
        <v>400</v>
      </c>
      <c r="F70" s="55">
        <v>400</v>
      </c>
      <c r="G70" s="48">
        <f t="shared" si="2"/>
        <v>1</v>
      </c>
      <c r="H70" s="48">
        <v>0</v>
      </c>
      <c r="I70" s="16"/>
    </row>
    <row r="71" spans="1:9" s="17" customFormat="1" ht="41.25" customHeight="1">
      <c r="A71" s="79"/>
      <c r="B71" s="37" t="s">
        <v>212</v>
      </c>
      <c r="C71" s="54" t="s">
        <v>213</v>
      </c>
      <c r="D71" s="55">
        <v>3750.1</v>
      </c>
      <c r="E71" s="55">
        <v>1042.7</v>
      </c>
      <c r="F71" s="55">
        <v>0</v>
      </c>
      <c r="G71" s="48">
        <f t="shared" si="2"/>
        <v>0</v>
      </c>
      <c r="H71" s="48">
        <f t="shared" si="3"/>
        <v>0</v>
      </c>
      <c r="I71" s="16"/>
    </row>
    <row r="72" spans="1:9" s="19" customFormat="1" ht="45" customHeight="1">
      <c r="A72" s="56"/>
      <c r="B72" s="57" t="s">
        <v>210</v>
      </c>
      <c r="C72" s="58" t="s">
        <v>211</v>
      </c>
      <c r="D72" s="59">
        <v>8475</v>
      </c>
      <c r="E72" s="59">
        <v>8475</v>
      </c>
      <c r="F72" s="59">
        <v>0</v>
      </c>
      <c r="G72" s="48">
        <f t="shared" si="2"/>
        <v>0</v>
      </c>
      <c r="H72" s="48">
        <f t="shared" si="3"/>
        <v>0</v>
      </c>
      <c r="I72" s="18"/>
    </row>
    <row r="73" spans="1:9" s="19" customFormat="1" ht="66.75" customHeight="1" hidden="1">
      <c r="A73" s="56"/>
      <c r="B73" s="57" t="s">
        <v>123</v>
      </c>
      <c r="C73" s="58" t="s">
        <v>122</v>
      </c>
      <c r="D73" s="59">
        <v>0</v>
      </c>
      <c r="E73" s="59">
        <v>0</v>
      </c>
      <c r="F73" s="59">
        <v>0</v>
      </c>
      <c r="G73" s="48" t="e">
        <f t="shared" si="2"/>
        <v>#DIV/0!</v>
      </c>
      <c r="H73" s="48" t="e">
        <f t="shared" si="3"/>
        <v>#DIV/0!</v>
      </c>
      <c r="I73" s="18"/>
    </row>
    <row r="74" spans="1:9" s="17" customFormat="1" ht="30.75" customHeight="1">
      <c r="A74" s="79" t="s">
        <v>60</v>
      </c>
      <c r="B74" s="37" t="s">
        <v>139</v>
      </c>
      <c r="C74" s="54"/>
      <c r="D74" s="55">
        <f>D75+D79+D77+D78+D76</f>
        <v>202.39999999999998</v>
      </c>
      <c r="E74" s="55">
        <f>E75+E79+E77+E78+E76</f>
        <v>202.39999999999998</v>
      </c>
      <c r="F74" s="55">
        <f>F75+F79+F77+F78+F76</f>
        <v>106.1</v>
      </c>
      <c r="G74" s="48">
        <f t="shared" si="2"/>
        <v>0.5242094861660079</v>
      </c>
      <c r="H74" s="48">
        <f t="shared" si="3"/>
        <v>0.5242094861660079</v>
      </c>
      <c r="I74" s="20"/>
    </row>
    <row r="75" spans="1:9" s="19" customFormat="1" ht="29.25" customHeight="1">
      <c r="A75" s="56"/>
      <c r="B75" s="38" t="s">
        <v>85</v>
      </c>
      <c r="C75" s="56" t="s">
        <v>174</v>
      </c>
      <c r="D75" s="59">
        <v>102.6</v>
      </c>
      <c r="E75" s="59">
        <v>102.6</v>
      </c>
      <c r="F75" s="59">
        <v>6.3</v>
      </c>
      <c r="G75" s="48">
        <f t="shared" si="2"/>
        <v>0.06140350877192983</v>
      </c>
      <c r="H75" s="48">
        <f t="shared" si="3"/>
        <v>0.06140350877192983</v>
      </c>
      <c r="I75" s="18"/>
    </row>
    <row r="76" spans="1:9" s="19" customFormat="1" ht="38.25" customHeight="1">
      <c r="A76" s="56"/>
      <c r="B76" s="38" t="s">
        <v>215</v>
      </c>
      <c r="C76" s="56" t="s">
        <v>214</v>
      </c>
      <c r="D76" s="59">
        <v>99.8</v>
      </c>
      <c r="E76" s="59">
        <v>99.8</v>
      </c>
      <c r="F76" s="59">
        <v>99.8</v>
      </c>
      <c r="G76" s="48">
        <f t="shared" si="2"/>
        <v>1</v>
      </c>
      <c r="H76" s="48">
        <f t="shared" si="3"/>
        <v>1</v>
      </c>
      <c r="I76" s="18"/>
    </row>
    <row r="77" spans="1:9" s="19" customFormat="1" ht="40.5" customHeight="1" hidden="1">
      <c r="A77" s="56"/>
      <c r="B77" s="38" t="s">
        <v>205</v>
      </c>
      <c r="C77" s="56" t="s">
        <v>202</v>
      </c>
      <c r="D77" s="59">
        <v>0</v>
      </c>
      <c r="E77" s="59"/>
      <c r="F77" s="59">
        <v>0</v>
      </c>
      <c r="G77" s="48" t="e">
        <f t="shared" si="2"/>
        <v>#DIV/0!</v>
      </c>
      <c r="H77" s="48"/>
      <c r="I77" s="18"/>
    </row>
    <row r="78" spans="1:9" s="19" customFormat="1" ht="58.5" customHeight="1" hidden="1">
      <c r="A78" s="56"/>
      <c r="B78" s="38" t="s">
        <v>204</v>
      </c>
      <c r="C78" s="56" t="s">
        <v>203</v>
      </c>
      <c r="D78" s="59">
        <v>0</v>
      </c>
      <c r="E78" s="59"/>
      <c r="F78" s="59">
        <v>0</v>
      </c>
      <c r="G78" s="48" t="e">
        <f t="shared" si="2"/>
        <v>#DIV/0!</v>
      </c>
      <c r="H78" s="48"/>
      <c r="I78" s="18"/>
    </row>
    <row r="79" spans="1:9" s="19" customFormat="1" ht="29.25" customHeight="1" hidden="1">
      <c r="A79" s="56"/>
      <c r="B79" s="38" t="s">
        <v>195</v>
      </c>
      <c r="C79" s="56" t="s">
        <v>194</v>
      </c>
      <c r="D79" s="59">
        <v>0</v>
      </c>
      <c r="E79" s="59">
        <v>0</v>
      </c>
      <c r="F79" s="59">
        <v>0</v>
      </c>
      <c r="G79" s="48" t="e">
        <f t="shared" si="2"/>
        <v>#DIV/0!</v>
      </c>
      <c r="H79" s="48" t="e">
        <f t="shared" si="3"/>
        <v>#DIV/0!</v>
      </c>
      <c r="I79" s="18"/>
    </row>
    <row r="80" spans="1:9" ht="21" customHeight="1">
      <c r="A80" s="33" t="s">
        <v>61</v>
      </c>
      <c r="B80" s="31" t="s">
        <v>29</v>
      </c>
      <c r="C80" s="33"/>
      <c r="D80" s="44">
        <f>D81+D84</f>
        <v>5460</v>
      </c>
      <c r="E80" s="44">
        <f>E81+E84</f>
        <v>1685</v>
      </c>
      <c r="F80" s="44">
        <f>F81+F84</f>
        <v>79.1</v>
      </c>
      <c r="G80" s="48">
        <f t="shared" si="2"/>
        <v>0.014487179487179485</v>
      </c>
      <c r="H80" s="48">
        <f t="shared" si="3"/>
        <v>0.04694362017804154</v>
      </c>
      <c r="I80" s="10"/>
    </row>
    <row r="81" spans="1:9" ht="18.75" customHeight="1">
      <c r="A81" s="82" t="s">
        <v>62</v>
      </c>
      <c r="B81" s="31" t="s">
        <v>30</v>
      </c>
      <c r="C81" s="33"/>
      <c r="D81" s="25">
        <f>D83+D82</f>
        <v>2250</v>
      </c>
      <c r="E81" s="25">
        <f>E83+E82</f>
        <v>575</v>
      </c>
      <c r="F81" s="25">
        <f>F83+F82</f>
        <v>0</v>
      </c>
      <c r="G81" s="48">
        <f t="shared" si="2"/>
        <v>0</v>
      </c>
      <c r="H81" s="48">
        <f t="shared" si="3"/>
        <v>0</v>
      </c>
      <c r="I81" s="10"/>
    </row>
    <row r="82" spans="1:9" ht="30" customHeight="1" hidden="1">
      <c r="A82" s="82"/>
      <c r="B82" s="76" t="s">
        <v>166</v>
      </c>
      <c r="C82" s="82" t="s">
        <v>165</v>
      </c>
      <c r="D82" s="25">
        <v>0</v>
      </c>
      <c r="E82" s="25">
        <v>0</v>
      </c>
      <c r="F82" s="25">
        <v>0</v>
      </c>
      <c r="G82" s="48" t="e">
        <f t="shared" si="2"/>
        <v>#DIV/0!</v>
      </c>
      <c r="H82" s="48" t="e">
        <f t="shared" si="3"/>
        <v>#DIV/0!</v>
      </c>
      <c r="I82" s="10"/>
    </row>
    <row r="83" spans="1:9" ht="18.75" customHeight="1">
      <c r="A83" s="82"/>
      <c r="B83" s="76" t="s">
        <v>124</v>
      </c>
      <c r="C83" s="82" t="s">
        <v>152</v>
      </c>
      <c r="D83" s="25">
        <v>2250</v>
      </c>
      <c r="E83" s="25">
        <v>575</v>
      </c>
      <c r="F83" s="25">
        <v>0</v>
      </c>
      <c r="G83" s="48">
        <f t="shared" si="2"/>
        <v>0</v>
      </c>
      <c r="H83" s="48">
        <f t="shared" si="3"/>
        <v>0</v>
      </c>
      <c r="I83" s="10"/>
    </row>
    <row r="84" spans="1:9" ht="15">
      <c r="A84" s="33" t="s">
        <v>63</v>
      </c>
      <c r="B84" s="31" t="s">
        <v>31</v>
      </c>
      <c r="C84" s="33"/>
      <c r="D84" s="44">
        <f>D90+D87+D88+D85+D89</f>
        <v>3210</v>
      </c>
      <c r="E84" s="44">
        <f>E90+E87+E88+E85+E89</f>
        <v>1110</v>
      </c>
      <c r="F84" s="44">
        <f>F90+F87+F88+F85+F89</f>
        <v>79.1</v>
      </c>
      <c r="G84" s="48">
        <f t="shared" si="2"/>
        <v>0.024641744548286604</v>
      </c>
      <c r="H84" s="48">
        <f t="shared" si="3"/>
        <v>0.07126126126126126</v>
      </c>
      <c r="I84" s="10"/>
    </row>
    <row r="85" spans="1:9" ht="30.75" customHeight="1">
      <c r="A85" s="33"/>
      <c r="B85" s="76" t="s">
        <v>170</v>
      </c>
      <c r="C85" s="82" t="s">
        <v>153</v>
      </c>
      <c r="D85" s="25">
        <v>2800</v>
      </c>
      <c r="E85" s="25">
        <v>700</v>
      </c>
      <c r="F85" s="25">
        <v>0</v>
      </c>
      <c r="G85" s="48">
        <f t="shared" si="2"/>
        <v>0</v>
      </c>
      <c r="H85" s="48">
        <f t="shared" si="3"/>
        <v>0</v>
      </c>
      <c r="I85" s="10"/>
    </row>
    <row r="86" spans="1:9" ht="18.75" customHeight="1">
      <c r="A86" s="33"/>
      <c r="B86" s="40" t="s">
        <v>229</v>
      </c>
      <c r="C86" s="60" t="s">
        <v>153</v>
      </c>
      <c r="D86" s="25">
        <v>2800</v>
      </c>
      <c r="E86" s="25">
        <v>700</v>
      </c>
      <c r="F86" s="25">
        <v>0</v>
      </c>
      <c r="G86" s="48">
        <f t="shared" si="2"/>
        <v>0</v>
      </c>
      <c r="H86" s="48">
        <f t="shared" si="3"/>
        <v>0</v>
      </c>
      <c r="I86" s="10"/>
    </row>
    <row r="87" spans="1:9" s="11" customFormat="1" ht="44.25" customHeight="1">
      <c r="A87" s="45"/>
      <c r="B87" s="76" t="s">
        <v>217</v>
      </c>
      <c r="C87" s="61" t="s">
        <v>216</v>
      </c>
      <c r="D87" s="46">
        <v>380</v>
      </c>
      <c r="E87" s="46">
        <v>380</v>
      </c>
      <c r="F87" s="46">
        <v>79.1</v>
      </c>
      <c r="G87" s="48">
        <f t="shared" si="2"/>
        <v>0.2081578947368421</v>
      </c>
      <c r="H87" s="48">
        <f t="shared" si="3"/>
        <v>0.2081578947368421</v>
      </c>
      <c r="I87" s="15"/>
    </row>
    <row r="88" spans="1:9" s="11" customFormat="1" ht="46.5" customHeight="1">
      <c r="A88" s="45"/>
      <c r="B88" s="76" t="s">
        <v>225</v>
      </c>
      <c r="C88" s="61" t="s">
        <v>226</v>
      </c>
      <c r="D88" s="46">
        <v>30</v>
      </c>
      <c r="E88" s="46">
        <v>30</v>
      </c>
      <c r="F88" s="46">
        <v>0</v>
      </c>
      <c r="G88" s="48">
        <f t="shared" si="2"/>
        <v>0</v>
      </c>
      <c r="H88" s="48">
        <f t="shared" si="3"/>
        <v>0</v>
      </c>
      <c r="I88" s="15"/>
    </row>
    <row r="89" spans="1:9" s="11" customFormat="1" ht="16.5" customHeight="1" hidden="1">
      <c r="A89" s="45"/>
      <c r="B89" s="76" t="s">
        <v>201</v>
      </c>
      <c r="C89" s="61" t="s">
        <v>200</v>
      </c>
      <c r="D89" s="46">
        <v>0</v>
      </c>
      <c r="E89" s="46">
        <v>0</v>
      </c>
      <c r="F89" s="46">
        <v>0</v>
      </c>
      <c r="G89" s="48" t="e">
        <f t="shared" si="2"/>
        <v>#DIV/0!</v>
      </c>
      <c r="H89" s="48" t="e">
        <f t="shared" si="3"/>
        <v>#DIV/0!</v>
      </c>
      <c r="I89" s="15"/>
    </row>
    <row r="90" spans="1:9" ht="55.5" customHeight="1" hidden="1">
      <c r="A90" s="82" t="s">
        <v>32</v>
      </c>
      <c r="B90" s="40" t="s">
        <v>125</v>
      </c>
      <c r="C90" s="60"/>
      <c r="D90" s="25">
        <f>D91+D92+D93</f>
        <v>0</v>
      </c>
      <c r="E90" s="25">
        <f>E91+E92+E93</f>
        <v>0</v>
      </c>
      <c r="F90" s="25">
        <f>F91+F92+F93</f>
        <v>0</v>
      </c>
      <c r="G90" s="48" t="e">
        <f t="shared" si="2"/>
        <v>#DIV/0!</v>
      </c>
      <c r="H90" s="48" t="e">
        <f t="shared" si="3"/>
        <v>#DIV/0!</v>
      </c>
      <c r="I90" s="10"/>
    </row>
    <row r="91" spans="1:9" s="11" customFormat="1" ht="16.5" customHeight="1" hidden="1">
      <c r="A91" s="45"/>
      <c r="B91" s="41" t="s">
        <v>126</v>
      </c>
      <c r="C91" s="61" t="s">
        <v>127</v>
      </c>
      <c r="D91" s="46">
        <v>0</v>
      </c>
      <c r="E91" s="46">
        <v>0</v>
      </c>
      <c r="F91" s="46">
        <v>0</v>
      </c>
      <c r="G91" s="48" t="e">
        <f t="shared" si="2"/>
        <v>#DIV/0!</v>
      </c>
      <c r="H91" s="48" t="e">
        <f t="shared" si="3"/>
        <v>#DIV/0!</v>
      </c>
      <c r="I91" s="15"/>
    </row>
    <row r="92" spans="1:9" s="11" customFormat="1" ht="19.5" customHeight="1" hidden="1">
      <c r="A92" s="45"/>
      <c r="B92" s="41" t="s">
        <v>128</v>
      </c>
      <c r="C92" s="61" t="s">
        <v>129</v>
      </c>
      <c r="D92" s="46">
        <v>0</v>
      </c>
      <c r="E92" s="46">
        <v>0</v>
      </c>
      <c r="F92" s="46">
        <v>0</v>
      </c>
      <c r="G92" s="48" t="e">
        <f t="shared" si="2"/>
        <v>#DIV/0!</v>
      </c>
      <c r="H92" s="48" t="e">
        <f t="shared" si="3"/>
        <v>#DIV/0!</v>
      </c>
      <c r="I92" s="15"/>
    </row>
    <row r="93" spans="1:9" s="11" customFormat="1" ht="19.5" customHeight="1" hidden="1">
      <c r="A93" s="45"/>
      <c r="B93" s="41" t="s">
        <v>107</v>
      </c>
      <c r="C93" s="61" t="s">
        <v>130</v>
      </c>
      <c r="D93" s="46">
        <v>0</v>
      </c>
      <c r="E93" s="46">
        <v>0</v>
      </c>
      <c r="F93" s="46">
        <v>0</v>
      </c>
      <c r="G93" s="48" t="e">
        <f t="shared" si="2"/>
        <v>#DIV/0!</v>
      </c>
      <c r="H93" s="48" t="e">
        <f t="shared" si="3"/>
        <v>#DIV/0!</v>
      </c>
      <c r="I93" s="15"/>
    </row>
    <row r="94" spans="1:9" ht="14.25" customHeight="1">
      <c r="A94" s="33" t="s">
        <v>33</v>
      </c>
      <c r="B94" s="31" t="s">
        <v>34</v>
      </c>
      <c r="C94" s="33"/>
      <c r="D94" s="44">
        <f>D95+D97+D98+D100</f>
        <v>455069.89999999997</v>
      </c>
      <c r="E94" s="44">
        <f>E95+E97+E98+E100</f>
        <v>129855.8</v>
      </c>
      <c r="F94" s="44">
        <f>F95+F97+F98+F100</f>
        <v>93613.7</v>
      </c>
      <c r="G94" s="48">
        <f t="shared" si="2"/>
        <v>0.20571279269404547</v>
      </c>
      <c r="H94" s="48">
        <f t="shared" si="3"/>
        <v>0.7209050346615246</v>
      </c>
      <c r="I94" s="10"/>
    </row>
    <row r="95" spans="1:9" ht="14.25" customHeight="1">
      <c r="A95" s="82" t="s">
        <v>35</v>
      </c>
      <c r="B95" s="76" t="s">
        <v>104</v>
      </c>
      <c r="C95" s="82" t="s">
        <v>35</v>
      </c>
      <c r="D95" s="25">
        <v>136575.4</v>
      </c>
      <c r="E95" s="25">
        <v>39426.3</v>
      </c>
      <c r="F95" s="25">
        <v>28384.8</v>
      </c>
      <c r="G95" s="48">
        <f t="shared" si="2"/>
        <v>0.20783245006055265</v>
      </c>
      <c r="H95" s="48">
        <f t="shared" si="3"/>
        <v>0.7199458229658882</v>
      </c>
      <c r="I95" s="10"/>
    </row>
    <row r="96" spans="1:9" s="11" customFormat="1" ht="38.25" hidden="1">
      <c r="A96" s="45"/>
      <c r="B96" s="36" t="s">
        <v>154</v>
      </c>
      <c r="C96" s="45" t="s">
        <v>181</v>
      </c>
      <c r="D96" s="46">
        <v>0</v>
      </c>
      <c r="E96" s="46">
        <v>0</v>
      </c>
      <c r="F96" s="46">
        <v>0</v>
      </c>
      <c r="G96" s="48" t="e">
        <f t="shared" si="2"/>
        <v>#DIV/0!</v>
      </c>
      <c r="H96" s="48" t="e">
        <f t="shared" si="3"/>
        <v>#DIV/0!</v>
      </c>
      <c r="I96" s="15"/>
    </row>
    <row r="97" spans="1:9" ht="16.5" customHeight="1">
      <c r="A97" s="82" t="s">
        <v>36</v>
      </c>
      <c r="B97" s="76" t="s">
        <v>105</v>
      </c>
      <c r="C97" s="82" t="s">
        <v>36</v>
      </c>
      <c r="D97" s="25">
        <v>294957.1</v>
      </c>
      <c r="E97" s="25">
        <v>84124</v>
      </c>
      <c r="F97" s="25">
        <v>60077.9</v>
      </c>
      <c r="G97" s="48">
        <f t="shared" si="2"/>
        <v>0.20368351872187518</v>
      </c>
      <c r="H97" s="48">
        <f t="shared" si="3"/>
        <v>0.7141588607293995</v>
      </c>
      <c r="I97" s="10"/>
    </row>
    <row r="98" spans="1:9" ht="15.75" customHeight="1">
      <c r="A98" s="82" t="s">
        <v>37</v>
      </c>
      <c r="B98" s="76" t="s">
        <v>218</v>
      </c>
      <c r="C98" s="82" t="s">
        <v>37</v>
      </c>
      <c r="D98" s="25">
        <v>4197.8</v>
      </c>
      <c r="E98" s="25">
        <v>340.8</v>
      </c>
      <c r="F98" s="25">
        <v>290.7</v>
      </c>
      <c r="G98" s="48">
        <f t="shared" si="2"/>
        <v>0.06925055981704702</v>
      </c>
      <c r="H98" s="48">
        <f t="shared" si="3"/>
        <v>0.8529929577464788</v>
      </c>
      <c r="I98" s="10"/>
    </row>
    <row r="99" spans="1:9" s="11" customFormat="1" ht="15" customHeight="1" hidden="1">
      <c r="A99" s="45"/>
      <c r="B99" s="36" t="s">
        <v>27</v>
      </c>
      <c r="C99" s="45"/>
      <c r="D99" s="46">
        <v>0</v>
      </c>
      <c r="E99" s="46">
        <v>0</v>
      </c>
      <c r="F99" s="46">
        <v>0</v>
      </c>
      <c r="G99" s="48" t="e">
        <f t="shared" si="2"/>
        <v>#DIV/0!</v>
      </c>
      <c r="H99" s="48" t="e">
        <f t="shared" si="3"/>
        <v>#DIV/0!</v>
      </c>
      <c r="I99" s="15"/>
    </row>
    <row r="100" spans="1:9" ht="15">
      <c r="A100" s="82" t="s">
        <v>38</v>
      </c>
      <c r="B100" s="76" t="s">
        <v>39</v>
      </c>
      <c r="C100" s="82" t="s">
        <v>38</v>
      </c>
      <c r="D100" s="25">
        <v>19339.6</v>
      </c>
      <c r="E100" s="25">
        <v>5964.7</v>
      </c>
      <c r="F100" s="25">
        <v>4860.3</v>
      </c>
      <c r="G100" s="48">
        <f t="shared" si="2"/>
        <v>0.2513133673912594</v>
      </c>
      <c r="H100" s="48">
        <f t="shared" si="3"/>
        <v>0.8148439988599595</v>
      </c>
      <c r="I100" s="10"/>
    </row>
    <row r="101" spans="1:9" s="11" customFormat="1" ht="15">
      <c r="A101" s="45"/>
      <c r="B101" s="36" t="s">
        <v>40</v>
      </c>
      <c r="C101" s="45"/>
      <c r="D101" s="46">
        <v>500</v>
      </c>
      <c r="E101" s="46">
        <v>76</v>
      </c>
      <c r="F101" s="46">
        <v>32.9</v>
      </c>
      <c r="G101" s="48">
        <f t="shared" si="2"/>
        <v>0.0658</v>
      </c>
      <c r="H101" s="48">
        <f t="shared" si="3"/>
        <v>0.4328947368421052</v>
      </c>
      <c r="I101" s="15"/>
    </row>
    <row r="102" spans="1:9" ht="17.25" customHeight="1">
      <c r="A102" s="33" t="s">
        <v>41</v>
      </c>
      <c r="B102" s="31" t="s">
        <v>106</v>
      </c>
      <c r="C102" s="33"/>
      <c r="D102" s="44">
        <f>D103++D104</f>
        <v>62872.8</v>
      </c>
      <c r="E102" s="44">
        <f>E103++E104</f>
        <v>20235.7</v>
      </c>
      <c r="F102" s="44">
        <f>F103++F104</f>
        <v>18682.7</v>
      </c>
      <c r="G102" s="48">
        <f t="shared" si="2"/>
        <v>0.297150755175529</v>
      </c>
      <c r="H102" s="48">
        <f t="shared" si="3"/>
        <v>0.9232544463497679</v>
      </c>
      <c r="I102" s="10"/>
    </row>
    <row r="103" spans="1:9" ht="15">
      <c r="A103" s="82" t="s">
        <v>42</v>
      </c>
      <c r="B103" s="76" t="s">
        <v>43</v>
      </c>
      <c r="C103" s="82" t="s">
        <v>42</v>
      </c>
      <c r="D103" s="25">
        <v>59712.4</v>
      </c>
      <c r="E103" s="25">
        <v>19230.4</v>
      </c>
      <c r="F103" s="25">
        <v>17967.4</v>
      </c>
      <c r="G103" s="48">
        <f t="shared" si="2"/>
        <v>0.3008989757571292</v>
      </c>
      <c r="H103" s="48">
        <f t="shared" si="3"/>
        <v>0.9343227389965887</v>
      </c>
      <c r="I103" s="10"/>
    </row>
    <row r="104" spans="1:9" ht="15">
      <c r="A104" s="82" t="s">
        <v>44</v>
      </c>
      <c r="B104" s="76" t="s">
        <v>80</v>
      </c>
      <c r="C104" s="82" t="s">
        <v>44</v>
      </c>
      <c r="D104" s="25">
        <v>3160.4</v>
      </c>
      <c r="E104" s="25">
        <v>1005.3</v>
      </c>
      <c r="F104" s="25">
        <v>715.3</v>
      </c>
      <c r="G104" s="48">
        <f t="shared" si="2"/>
        <v>0.22633210985951144</v>
      </c>
      <c r="H104" s="48">
        <f t="shared" si="3"/>
        <v>0.7115288968467124</v>
      </c>
      <c r="I104" s="10"/>
    </row>
    <row r="105" spans="1:9" s="11" customFormat="1" ht="15" hidden="1">
      <c r="A105" s="45"/>
      <c r="B105" s="36" t="s">
        <v>27</v>
      </c>
      <c r="C105" s="45"/>
      <c r="D105" s="46">
        <v>0</v>
      </c>
      <c r="E105" s="46">
        <v>0</v>
      </c>
      <c r="F105" s="46">
        <v>0</v>
      </c>
      <c r="G105" s="48" t="e">
        <f t="shared" si="2"/>
        <v>#DIV/0!</v>
      </c>
      <c r="H105" s="48" t="e">
        <f t="shared" si="3"/>
        <v>#DIV/0!</v>
      </c>
      <c r="I105" s="15"/>
    </row>
    <row r="106" spans="1:9" ht="23.25" customHeight="1">
      <c r="A106" s="39" t="s">
        <v>45</v>
      </c>
      <c r="B106" s="80" t="s">
        <v>46</v>
      </c>
      <c r="C106" s="39"/>
      <c r="D106" s="34">
        <f>D107+D109+D112+D113+D116+D114+D115+D108+D110+D111</f>
        <v>15873.199999999999</v>
      </c>
      <c r="E106" s="34">
        <f>E107+E109+E112+E113+E116+E114+E115+E108+E110+E111</f>
        <v>6363.2</v>
      </c>
      <c r="F106" s="34">
        <f>F107+F109+F112+F113+F116+F114+F115+F108+F110+F111</f>
        <v>6192.400000000001</v>
      </c>
      <c r="G106" s="48">
        <f t="shared" si="2"/>
        <v>0.3901166746465742</v>
      </c>
      <c r="H106" s="48">
        <f t="shared" si="3"/>
        <v>0.9731581594166459</v>
      </c>
      <c r="I106" s="10"/>
    </row>
    <row r="107" spans="1:9" ht="30" customHeight="1">
      <c r="A107" s="79" t="s">
        <v>47</v>
      </c>
      <c r="B107" s="42" t="s">
        <v>155</v>
      </c>
      <c r="C107" s="79" t="s">
        <v>47</v>
      </c>
      <c r="D107" s="55">
        <v>800</v>
      </c>
      <c r="E107" s="55">
        <v>292.3</v>
      </c>
      <c r="F107" s="55">
        <v>292.3</v>
      </c>
      <c r="G107" s="48">
        <f t="shared" si="2"/>
        <v>0.365375</v>
      </c>
      <c r="H107" s="48">
        <f t="shared" si="3"/>
        <v>1</v>
      </c>
      <c r="I107" s="10"/>
    </row>
    <row r="108" spans="1:9" ht="61.5" customHeight="1">
      <c r="A108" s="79" t="s">
        <v>48</v>
      </c>
      <c r="B108" s="42" t="s">
        <v>167</v>
      </c>
      <c r="C108" s="79" t="s">
        <v>168</v>
      </c>
      <c r="D108" s="55">
        <v>80</v>
      </c>
      <c r="E108" s="55">
        <v>43.7</v>
      </c>
      <c r="F108" s="55">
        <v>43.1</v>
      </c>
      <c r="G108" s="48">
        <f t="shared" si="2"/>
        <v>0.5387500000000001</v>
      </c>
      <c r="H108" s="48">
        <f t="shared" si="3"/>
        <v>0.9862700228832951</v>
      </c>
      <c r="I108" s="10"/>
    </row>
    <row r="109" spans="1:9" ht="52.5" customHeight="1">
      <c r="A109" s="79" t="s">
        <v>48</v>
      </c>
      <c r="B109" s="42" t="s">
        <v>131</v>
      </c>
      <c r="C109" s="79" t="s">
        <v>156</v>
      </c>
      <c r="D109" s="55">
        <v>11749.3</v>
      </c>
      <c r="E109" s="55">
        <v>5087</v>
      </c>
      <c r="F109" s="55">
        <v>5065.9</v>
      </c>
      <c r="G109" s="48">
        <f t="shared" si="2"/>
        <v>0.43116611202369504</v>
      </c>
      <c r="H109" s="48">
        <f t="shared" si="3"/>
        <v>0.9958521722036563</v>
      </c>
      <c r="I109" s="10"/>
    </row>
    <row r="110" spans="1:9" ht="36" customHeight="1" hidden="1">
      <c r="A110" s="79" t="s">
        <v>48</v>
      </c>
      <c r="B110" s="42" t="s">
        <v>182</v>
      </c>
      <c r="C110" s="79" t="s">
        <v>206</v>
      </c>
      <c r="D110" s="55">
        <v>0</v>
      </c>
      <c r="E110" s="55">
        <v>0</v>
      </c>
      <c r="F110" s="55">
        <v>0</v>
      </c>
      <c r="G110" s="48" t="e">
        <f t="shared" si="2"/>
        <v>#DIV/0!</v>
      </c>
      <c r="H110" s="48" t="e">
        <f t="shared" si="3"/>
        <v>#DIV/0!</v>
      </c>
      <c r="I110" s="10"/>
    </row>
    <row r="111" spans="1:9" ht="45" customHeight="1" hidden="1">
      <c r="A111" s="79" t="s">
        <v>48</v>
      </c>
      <c r="B111" s="42" t="s">
        <v>197</v>
      </c>
      <c r="C111" s="79" t="s">
        <v>196</v>
      </c>
      <c r="D111" s="55">
        <v>0</v>
      </c>
      <c r="E111" s="55">
        <v>0</v>
      </c>
      <c r="F111" s="55">
        <v>0</v>
      </c>
      <c r="G111" s="48" t="e">
        <f t="shared" si="2"/>
        <v>#DIV/0!</v>
      </c>
      <c r="H111" s="48" t="e">
        <f t="shared" si="3"/>
        <v>#DIV/0!</v>
      </c>
      <c r="I111" s="10"/>
    </row>
    <row r="112" spans="1:9" s="21" customFormat="1" ht="30" customHeight="1">
      <c r="A112" s="62" t="s">
        <v>48</v>
      </c>
      <c r="B112" s="76" t="s">
        <v>179</v>
      </c>
      <c r="C112" s="82" t="s">
        <v>180</v>
      </c>
      <c r="D112" s="25">
        <v>60</v>
      </c>
      <c r="E112" s="25">
        <v>60</v>
      </c>
      <c r="F112" s="25">
        <v>0</v>
      </c>
      <c r="G112" s="48">
        <f t="shared" si="2"/>
        <v>0</v>
      </c>
      <c r="H112" s="48">
        <f t="shared" si="3"/>
        <v>0</v>
      </c>
      <c r="I112" s="10"/>
    </row>
    <row r="113" spans="1:9" s="21" customFormat="1" ht="35.25" customHeight="1" hidden="1">
      <c r="A113" s="62" t="s">
        <v>48</v>
      </c>
      <c r="B113" s="76" t="s">
        <v>132</v>
      </c>
      <c r="C113" s="82" t="s">
        <v>133</v>
      </c>
      <c r="D113" s="55">
        <v>0</v>
      </c>
      <c r="E113" s="55">
        <v>0</v>
      </c>
      <c r="F113" s="55">
        <v>0</v>
      </c>
      <c r="G113" s="48" t="e">
        <f aca="true" t="shared" si="4" ref="G113:G130">F113/D113</f>
        <v>#DIV/0!</v>
      </c>
      <c r="H113" s="48" t="e">
        <f t="shared" si="3"/>
        <v>#DIV/0!</v>
      </c>
      <c r="I113" s="10"/>
    </row>
    <row r="114" spans="1:9" s="21" customFormat="1" ht="30.75" customHeight="1" hidden="1">
      <c r="A114" s="62" t="s">
        <v>48</v>
      </c>
      <c r="B114" s="76" t="s">
        <v>182</v>
      </c>
      <c r="C114" s="82" t="s">
        <v>183</v>
      </c>
      <c r="D114" s="55">
        <v>0</v>
      </c>
      <c r="E114" s="55">
        <v>0</v>
      </c>
      <c r="F114" s="55">
        <v>0</v>
      </c>
      <c r="G114" s="48" t="e">
        <f t="shared" si="4"/>
        <v>#DIV/0!</v>
      </c>
      <c r="H114" s="48" t="e">
        <f aca="true" t="shared" si="5" ref="H114:H130">F114/E114</f>
        <v>#DIV/0!</v>
      </c>
      <c r="I114" s="10"/>
    </row>
    <row r="115" spans="1:9" s="21" customFormat="1" ht="44.25" customHeight="1" hidden="1">
      <c r="A115" s="62" t="s">
        <v>48</v>
      </c>
      <c r="B115" s="76" t="s">
        <v>185</v>
      </c>
      <c r="C115" s="82" t="s">
        <v>184</v>
      </c>
      <c r="D115" s="55">
        <v>0</v>
      </c>
      <c r="E115" s="55">
        <v>0</v>
      </c>
      <c r="F115" s="55">
        <v>0</v>
      </c>
      <c r="G115" s="48" t="e">
        <f t="shared" si="4"/>
        <v>#DIV/0!</v>
      </c>
      <c r="H115" s="48" t="e">
        <f t="shared" si="5"/>
        <v>#DIV/0!</v>
      </c>
      <c r="I115" s="10"/>
    </row>
    <row r="116" spans="1:9" ht="45" customHeight="1">
      <c r="A116" s="82" t="s">
        <v>49</v>
      </c>
      <c r="B116" s="76" t="s">
        <v>83</v>
      </c>
      <c r="C116" s="82" t="s">
        <v>158</v>
      </c>
      <c r="D116" s="25">
        <v>3183.9</v>
      </c>
      <c r="E116" s="25">
        <v>880.2</v>
      </c>
      <c r="F116" s="25">
        <v>791.1</v>
      </c>
      <c r="G116" s="48">
        <f t="shared" si="4"/>
        <v>0.24846885894657494</v>
      </c>
      <c r="H116" s="48">
        <f t="shared" si="5"/>
        <v>0.8987730061349694</v>
      </c>
      <c r="I116" s="10"/>
    </row>
    <row r="117" spans="1:9" ht="26.25" customHeight="1">
      <c r="A117" s="33" t="s">
        <v>50</v>
      </c>
      <c r="B117" s="31" t="s">
        <v>87</v>
      </c>
      <c r="C117" s="33"/>
      <c r="D117" s="44">
        <f>D118+D119</f>
        <v>581.1</v>
      </c>
      <c r="E117" s="44">
        <f>E118+E119</f>
        <v>156.2</v>
      </c>
      <c r="F117" s="44">
        <f>F118+F119</f>
        <v>104.7</v>
      </c>
      <c r="G117" s="48">
        <f t="shared" si="4"/>
        <v>0.18017552916881777</v>
      </c>
      <c r="H117" s="48">
        <f t="shared" si="5"/>
        <v>0.6702944942381562</v>
      </c>
      <c r="I117" s="10"/>
    </row>
    <row r="118" spans="1:9" ht="23.25" customHeight="1" hidden="1">
      <c r="A118" s="82" t="s">
        <v>51</v>
      </c>
      <c r="B118" s="76" t="s">
        <v>88</v>
      </c>
      <c r="C118" s="82" t="s">
        <v>51</v>
      </c>
      <c r="D118" s="25">
        <v>0</v>
      </c>
      <c r="E118" s="25">
        <v>0</v>
      </c>
      <c r="F118" s="25">
        <v>0</v>
      </c>
      <c r="G118" s="48" t="e">
        <f t="shared" si="4"/>
        <v>#DIV/0!</v>
      </c>
      <c r="H118" s="48" t="e">
        <f t="shared" si="5"/>
        <v>#DIV/0!</v>
      </c>
      <c r="I118" s="10"/>
    </row>
    <row r="119" spans="1:9" ht="26.25" customHeight="1">
      <c r="A119" s="82" t="s">
        <v>89</v>
      </c>
      <c r="B119" s="76" t="s">
        <v>90</v>
      </c>
      <c r="C119" s="82" t="s">
        <v>89</v>
      </c>
      <c r="D119" s="25">
        <v>581.1</v>
      </c>
      <c r="E119" s="25">
        <v>156.2</v>
      </c>
      <c r="F119" s="25">
        <v>104.7</v>
      </c>
      <c r="G119" s="48">
        <f t="shared" si="4"/>
        <v>0.18017552916881777</v>
      </c>
      <c r="H119" s="48">
        <f t="shared" si="5"/>
        <v>0.6702944942381562</v>
      </c>
      <c r="I119" s="10"/>
    </row>
    <row r="120" spans="1:9" ht="26.25" customHeight="1" hidden="1">
      <c r="A120" s="82"/>
      <c r="B120" s="36" t="s">
        <v>27</v>
      </c>
      <c r="C120" s="82"/>
      <c r="D120" s="25">
        <v>0</v>
      </c>
      <c r="E120" s="25">
        <v>0</v>
      </c>
      <c r="F120" s="25">
        <v>0</v>
      </c>
      <c r="G120" s="48" t="e">
        <f t="shared" si="4"/>
        <v>#DIV/0!</v>
      </c>
      <c r="H120" s="48" t="e">
        <f t="shared" si="5"/>
        <v>#DIV/0!</v>
      </c>
      <c r="I120" s="10"/>
    </row>
    <row r="121" spans="1:9" ht="27" customHeight="1">
      <c r="A121" s="33" t="s">
        <v>91</v>
      </c>
      <c r="B121" s="31" t="s">
        <v>92</v>
      </c>
      <c r="C121" s="33"/>
      <c r="D121" s="44">
        <f>D122</f>
        <v>250</v>
      </c>
      <c r="E121" s="44">
        <f>E122</f>
        <v>60</v>
      </c>
      <c r="F121" s="44">
        <f>F122</f>
        <v>55.3</v>
      </c>
      <c r="G121" s="48">
        <f t="shared" si="4"/>
        <v>0.22119999999999998</v>
      </c>
      <c r="H121" s="48">
        <f t="shared" si="5"/>
        <v>0.9216666666666666</v>
      </c>
      <c r="I121" s="10"/>
    </row>
    <row r="122" spans="1:9" ht="17.25" customHeight="1">
      <c r="A122" s="82" t="s">
        <v>93</v>
      </c>
      <c r="B122" s="76" t="s">
        <v>94</v>
      </c>
      <c r="C122" s="82" t="s">
        <v>93</v>
      </c>
      <c r="D122" s="25">
        <v>250</v>
      </c>
      <c r="E122" s="25">
        <v>60</v>
      </c>
      <c r="F122" s="25">
        <v>55.3</v>
      </c>
      <c r="G122" s="48">
        <f t="shared" si="4"/>
        <v>0.22119999999999998</v>
      </c>
      <c r="H122" s="48">
        <f t="shared" si="5"/>
        <v>0.9216666666666666</v>
      </c>
      <c r="I122" s="10"/>
    </row>
    <row r="123" spans="1:9" ht="39.75" customHeight="1">
      <c r="A123" s="33" t="s">
        <v>95</v>
      </c>
      <c r="B123" s="31" t="s">
        <v>96</v>
      </c>
      <c r="C123" s="33"/>
      <c r="D123" s="44">
        <f>D124</f>
        <v>800</v>
      </c>
      <c r="E123" s="44">
        <f>E124</f>
        <v>323.8</v>
      </c>
      <c r="F123" s="44">
        <f>F124</f>
        <v>323.7</v>
      </c>
      <c r="G123" s="48">
        <f t="shared" si="4"/>
        <v>0.404625</v>
      </c>
      <c r="H123" s="48">
        <f t="shared" si="5"/>
        <v>0.999691167387276</v>
      </c>
      <c r="I123" s="10"/>
    </row>
    <row r="124" spans="1:9" ht="17.25" customHeight="1">
      <c r="A124" s="82" t="s">
        <v>97</v>
      </c>
      <c r="B124" s="76" t="s">
        <v>134</v>
      </c>
      <c r="C124" s="82" t="s">
        <v>97</v>
      </c>
      <c r="D124" s="25">
        <v>800</v>
      </c>
      <c r="E124" s="25">
        <v>323.8</v>
      </c>
      <c r="F124" s="25">
        <v>323.7</v>
      </c>
      <c r="G124" s="48">
        <f t="shared" si="4"/>
        <v>0.404625</v>
      </c>
      <c r="H124" s="48">
        <f t="shared" si="5"/>
        <v>0.999691167387276</v>
      </c>
      <c r="I124" s="10"/>
    </row>
    <row r="125" spans="1:9" ht="26.25" customHeight="1">
      <c r="A125" s="33" t="s">
        <v>98</v>
      </c>
      <c r="B125" s="31" t="s">
        <v>101</v>
      </c>
      <c r="C125" s="33"/>
      <c r="D125" s="44">
        <f>D126+D128+D127</f>
        <v>7956.700000000001</v>
      </c>
      <c r="E125" s="44">
        <f>E126+E128+E127</f>
        <v>1989.3</v>
      </c>
      <c r="F125" s="44">
        <f>F126+F128+F127</f>
        <v>539</v>
      </c>
      <c r="G125" s="48">
        <f t="shared" si="4"/>
        <v>0.06774165168977088</v>
      </c>
      <c r="H125" s="48">
        <f t="shared" si="5"/>
        <v>0.27094958025436083</v>
      </c>
      <c r="I125" s="10"/>
    </row>
    <row r="126" spans="1:9" ht="27.75" customHeight="1">
      <c r="A126" s="82" t="s">
        <v>99</v>
      </c>
      <c r="B126" s="76" t="s">
        <v>135</v>
      </c>
      <c r="C126" s="82" t="s">
        <v>157</v>
      </c>
      <c r="D126" s="25">
        <v>2155.8</v>
      </c>
      <c r="E126" s="25">
        <v>539</v>
      </c>
      <c r="F126" s="25">
        <v>539</v>
      </c>
      <c r="G126" s="48">
        <f t="shared" si="4"/>
        <v>0.2500231932461267</v>
      </c>
      <c r="H126" s="48">
        <f t="shared" si="5"/>
        <v>1</v>
      </c>
      <c r="I126" s="10"/>
    </row>
    <row r="127" spans="1:9" ht="27.75" customHeight="1">
      <c r="A127" s="82" t="s">
        <v>99</v>
      </c>
      <c r="B127" s="76" t="s">
        <v>136</v>
      </c>
      <c r="C127" s="82" t="s">
        <v>160</v>
      </c>
      <c r="D127" s="25">
        <v>2693.9</v>
      </c>
      <c r="E127" s="25">
        <v>673.5</v>
      </c>
      <c r="F127" s="25">
        <v>0</v>
      </c>
      <c r="G127" s="48">
        <f t="shared" si="4"/>
        <v>0</v>
      </c>
      <c r="H127" s="48">
        <f t="shared" si="5"/>
        <v>0</v>
      </c>
      <c r="I127" s="10"/>
    </row>
    <row r="128" spans="1:9" ht="30.75" customHeight="1">
      <c r="A128" s="82" t="s">
        <v>100</v>
      </c>
      <c r="B128" s="76" t="s">
        <v>159</v>
      </c>
      <c r="C128" s="82" t="s">
        <v>161</v>
      </c>
      <c r="D128" s="25">
        <v>3107</v>
      </c>
      <c r="E128" s="25">
        <v>776.8</v>
      </c>
      <c r="F128" s="25">
        <v>0</v>
      </c>
      <c r="G128" s="48">
        <f t="shared" si="4"/>
        <v>0</v>
      </c>
      <c r="H128" s="48">
        <f t="shared" si="5"/>
        <v>0</v>
      </c>
      <c r="I128" s="10"/>
    </row>
    <row r="129" spans="1:9" ht="26.25" customHeight="1">
      <c r="A129" s="39"/>
      <c r="B129" s="63" t="s">
        <v>52</v>
      </c>
      <c r="C129" s="64"/>
      <c r="D129" s="65">
        <f>D40+D57+D59+D64+D80+D94+D102+D106+D117+D121+D123+D125</f>
        <v>622758.8999999999</v>
      </c>
      <c r="E129" s="65">
        <f>E40+E57+E59+E64+E80+E94+E102+E106+E117+E121+E123+E125</f>
        <v>189879.1</v>
      </c>
      <c r="F129" s="65">
        <f>F40+F57+F59+F64+F80+F94+F102+F106+F117+F121+F123+F125</f>
        <v>133058.2</v>
      </c>
      <c r="G129" s="48">
        <f t="shared" si="4"/>
        <v>0.2136592507951312</v>
      </c>
      <c r="H129" s="48">
        <f t="shared" si="5"/>
        <v>0.7007522154886978</v>
      </c>
      <c r="I129" s="10"/>
    </row>
    <row r="130" spans="1:9" ht="19.5" customHeight="1">
      <c r="A130" s="78"/>
      <c r="B130" s="76" t="s">
        <v>66</v>
      </c>
      <c r="C130" s="82"/>
      <c r="D130" s="47">
        <f>D125+D58</f>
        <v>7956.700000000001</v>
      </c>
      <c r="E130" s="47">
        <f>E125+E58</f>
        <v>1989.3</v>
      </c>
      <c r="F130" s="47">
        <f>F125+F58</f>
        <v>539</v>
      </c>
      <c r="G130" s="48">
        <f t="shared" si="4"/>
        <v>0.06774165168977088</v>
      </c>
      <c r="H130" s="48">
        <f t="shared" si="5"/>
        <v>0.27094958025436083</v>
      </c>
      <c r="I130" s="10"/>
    </row>
    <row r="131" spans="4:7" ht="12.75">
      <c r="D131" s="30"/>
      <c r="E131" s="30"/>
      <c r="F131" s="30"/>
      <c r="G131" s="66"/>
    </row>
    <row r="132" spans="4:7" ht="12.75">
      <c r="D132" s="30"/>
      <c r="E132" s="30"/>
      <c r="F132" s="30"/>
      <c r="G132" s="66"/>
    </row>
    <row r="133" spans="2:7" ht="15">
      <c r="B133" s="28" t="s">
        <v>76</v>
      </c>
      <c r="C133" s="29"/>
      <c r="D133" s="30"/>
      <c r="E133" s="30"/>
      <c r="F133" s="30">
        <v>2864.4</v>
      </c>
      <c r="G133" s="66"/>
    </row>
    <row r="134" spans="2:7" ht="15" hidden="1">
      <c r="B134" s="28"/>
      <c r="C134" s="29"/>
      <c r="D134" s="30"/>
      <c r="E134" s="30"/>
      <c r="F134" s="30"/>
      <c r="G134" s="66"/>
    </row>
    <row r="135" spans="2:7" ht="15" hidden="1">
      <c r="B135" s="28" t="s">
        <v>67</v>
      </c>
      <c r="C135" s="29"/>
      <c r="D135" s="30"/>
      <c r="E135" s="30"/>
      <c r="F135" s="30"/>
      <c r="G135" s="66"/>
    </row>
    <row r="136" spans="2:9" ht="15" hidden="1">
      <c r="B136" s="28" t="s">
        <v>68</v>
      </c>
      <c r="C136" s="29"/>
      <c r="D136" s="30"/>
      <c r="E136" s="30"/>
      <c r="F136" s="30"/>
      <c r="G136" s="66"/>
      <c r="H136" s="68"/>
      <c r="I136" s="3"/>
    </row>
    <row r="137" spans="2:7" ht="15" hidden="1">
      <c r="B137" s="28"/>
      <c r="C137" s="29"/>
      <c r="D137" s="30"/>
      <c r="E137" s="30"/>
      <c r="F137" s="30"/>
      <c r="G137" s="66"/>
    </row>
    <row r="138" spans="2:7" ht="15" hidden="1">
      <c r="B138" s="28" t="s">
        <v>69</v>
      </c>
      <c r="C138" s="29"/>
      <c r="D138" s="30"/>
      <c r="E138" s="30"/>
      <c r="F138" s="30"/>
      <c r="G138" s="66"/>
    </row>
    <row r="139" spans="2:9" ht="15" hidden="1">
      <c r="B139" s="28" t="s">
        <v>70</v>
      </c>
      <c r="C139" s="29"/>
      <c r="D139" s="30"/>
      <c r="E139" s="30"/>
      <c r="F139" s="30">
        <v>0</v>
      </c>
      <c r="G139" s="66"/>
      <c r="H139" s="68"/>
      <c r="I139" s="3"/>
    </row>
    <row r="140" spans="2:7" ht="15" hidden="1">
      <c r="B140" s="28"/>
      <c r="C140" s="29"/>
      <c r="D140" s="30"/>
      <c r="E140" s="30"/>
      <c r="F140" s="30"/>
      <c r="G140" s="66"/>
    </row>
    <row r="141" spans="2:7" ht="15" hidden="1">
      <c r="B141" s="28" t="s">
        <v>71</v>
      </c>
      <c r="C141" s="29"/>
      <c r="D141" s="30"/>
      <c r="E141" s="30"/>
      <c r="F141" s="30"/>
      <c r="G141" s="66"/>
    </row>
    <row r="142" spans="2:9" ht="15" hidden="1">
      <c r="B142" s="28" t="s">
        <v>72</v>
      </c>
      <c r="C142" s="29"/>
      <c r="D142" s="30"/>
      <c r="E142" s="30"/>
      <c r="F142" s="30"/>
      <c r="G142" s="66"/>
      <c r="H142" s="69"/>
      <c r="I142" s="2"/>
    </row>
    <row r="143" spans="2:7" ht="15" hidden="1">
      <c r="B143" s="28"/>
      <c r="C143" s="29"/>
      <c r="D143" s="30"/>
      <c r="E143" s="30"/>
      <c r="F143" s="30"/>
      <c r="G143" s="66"/>
    </row>
    <row r="144" spans="2:7" ht="15">
      <c r="B144" s="28" t="s">
        <v>73</v>
      </c>
      <c r="C144" s="29"/>
      <c r="D144" s="30"/>
      <c r="E144" s="30"/>
      <c r="F144" s="30"/>
      <c r="G144" s="66"/>
    </row>
    <row r="145" spans="2:9" ht="15">
      <c r="B145" s="28" t="s">
        <v>74</v>
      </c>
      <c r="C145" s="29"/>
      <c r="D145" s="30"/>
      <c r="E145" s="30"/>
      <c r="F145" s="30">
        <v>2000</v>
      </c>
      <c r="G145" s="66"/>
      <c r="H145" s="70"/>
      <c r="I145" s="2"/>
    </row>
    <row r="146" spans="2:7" ht="15" hidden="1">
      <c r="B146" s="28"/>
      <c r="C146" s="29"/>
      <c r="D146" s="30"/>
      <c r="E146" s="30"/>
      <c r="F146" s="30"/>
      <c r="G146" s="66"/>
    </row>
    <row r="147" spans="2:7" ht="15">
      <c r="B147" s="28"/>
      <c r="C147" s="29"/>
      <c r="D147" s="30"/>
      <c r="E147" s="30"/>
      <c r="F147" s="30"/>
      <c r="G147" s="66"/>
    </row>
    <row r="148" spans="2:9" ht="15">
      <c r="B148" s="28" t="s">
        <v>75</v>
      </c>
      <c r="C148" s="29"/>
      <c r="D148" s="30"/>
      <c r="E148" s="30"/>
      <c r="F148" s="30">
        <f>F133+F35+F136+F139-F129-F142-F145</f>
        <v>2677.999999999971</v>
      </c>
      <c r="G148" s="66"/>
      <c r="H148" s="71"/>
      <c r="I148" s="5"/>
    </row>
    <row r="149" spans="4:7" ht="12.75">
      <c r="D149" s="30"/>
      <c r="E149" s="30"/>
      <c r="F149" s="30"/>
      <c r="G149" s="66"/>
    </row>
    <row r="152" spans="2:6" ht="12.75">
      <c r="B152" s="103" t="s">
        <v>231</v>
      </c>
      <c r="C152" s="102"/>
      <c r="D152" s="102"/>
      <c r="E152" s="102"/>
      <c r="F152" s="102"/>
    </row>
    <row r="153" spans="2:6" ht="12.75">
      <c r="B153" s="102"/>
      <c r="C153" s="102"/>
      <c r="D153" s="102"/>
      <c r="E153" s="102"/>
      <c r="F153" s="102"/>
    </row>
    <row r="154" spans="2:6" ht="12.75">
      <c r="B154" s="102"/>
      <c r="C154" s="102"/>
      <c r="D154" s="102"/>
      <c r="E154" s="102"/>
      <c r="F154" s="102"/>
    </row>
  </sheetData>
  <sheetProtection/>
  <mergeCells count="23">
    <mergeCell ref="G38:G39"/>
    <mergeCell ref="B3:B4"/>
    <mergeCell ref="B152:F154"/>
    <mergeCell ref="A3:A4"/>
    <mergeCell ref="L42:N43"/>
    <mergeCell ref="F38:F39"/>
    <mergeCell ref="J42:K42"/>
    <mergeCell ref="H3:H4"/>
    <mergeCell ref="J43:K43"/>
    <mergeCell ref="C3:C4"/>
    <mergeCell ref="C38:C39"/>
    <mergeCell ref="A37:H37"/>
    <mergeCell ref="D3:D4"/>
    <mergeCell ref="E38:E39"/>
    <mergeCell ref="D1:H1"/>
    <mergeCell ref="F3:F4"/>
    <mergeCell ref="G3:G4"/>
    <mergeCell ref="E3:E4"/>
    <mergeCell ref="A2:H2"/>
    <mergeCell ref="A38:A39"/>
    <mergeCell ref="H38:H39"/>
    <mergeCell ref="B38:B39"/>
    <mergeCell ref="D38:D39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2015-04-20T10:52:06Z</cp:lastPrinted>
  <dcterms:created xsi:type="dcterms:W3CDTF">1996-10-08T23:32:33Z</dcterms:created>
  <dcterms:modified xsi:type="dcterms:W3CDTF">2015-04-20T10:53:12Z</dcterms:modified>
  <cp:category/>
  <cp:version/>
  <cp:contentType/>
  <cp:contentStatus/>
</cp:coreProperties>
</file>