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<sst xmlns="http://schemas.openxmlformats.org/spreadsheetml/2006/main" count="282" uniqueCount="244">
  <si>
    <t>ДОХОДЫ</t>
  </si>
  <si>
    <t>Единый с/х налог</t>
  </si>
  <si>
    <t>Налог на имущество физ.лиц</t>
  </si>
  <si>
    <t>Земельный налог</t>
  </si>
  <si>
    <t>Арендная плата за земли</t>
  </si>
  <si>
    <t>Доходы от перечисления части прибыли</t>
  </si>
  <si>
    <t>Проч.дох.от исп. имущ. (наем)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</si>
  <si>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</si>
  <si>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</si>
  <si>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</si>
  <si>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</si>
  <si>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</si>
  <si>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</si>
  <si>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</si>
  <si>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</si>
  <si>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</si>
  <si>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</si>
  <si>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</si>
  <si>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</si>
  <si>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</si>
  <si>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</si>
  <si>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</si>
  <si>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</si>
  <si>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</si>
  <si>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</si>
  <si>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</si>
  <si>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</si>
  <si>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</si>
  <si>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</si>
  <si>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</si>
  <si>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</si>
  <si>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</si>
  <si>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</si>
  <si>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</si>
  <si>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</si>
  <si>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</si>
  <si>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</si>
  <si>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</si>
  <si>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</si>
  <si>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</si>
  <si>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</si>
  <si>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</si>
  <si>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</si>
  <si>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</si>
  <si>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</si>
  <si>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</si>
  <si>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</si>
  <si>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</si>
  <si>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</si>
  <si>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</si>
  <si>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</si>
  <si>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</si>
  <si>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</si>
  <si>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</si>
  <si>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</si>
  <si>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</si>
  <si>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</si>
  <si>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</si>
  <si>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</si>
  <si>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</si>
  <si>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</si>
  <si>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</si>
  <si>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</si>
  <si>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</si>
  <si>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Госпошлина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</si>
  <si>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</si>
  <si>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</si>
  <si>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</si>
  <si>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</si>
  <si>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</si>
  <si>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</si>
  <si>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</si>
  <si>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</si>
  <si>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</si>
  <si>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</si>
  <si>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</si>
  <si>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</si>
  <si>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</si>
  <si>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</si>
  <si>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</si>
  <si>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</si>
  <si>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</si>
  <si>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</si>
  <si>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</si>
  <si>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</si>
  <si>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</si>
  <si>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</si>
  <si>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</si>
  <si>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</si>
  <si>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</si>
  <si>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</si>
  <si>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</si>
  <si>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</si>
  <si>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</si>
  <si>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</si>
  <si>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</si>
  <si>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</si>
  <si>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</si>
  <si>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</si>
  <si>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</si>
  <si>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</si>
  <si>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</si>
  <si>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</si>
  <si>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</si>
  <si>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Дорожное хозяйство(дорожные фонды), в том числе: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</si>
  <si>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</si>
  <si>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</si>
  <si>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</si>
  <si>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</si>
  <si>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</si>
  <si>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</si>
  <si>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</si>
  <si>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</si>
  <si>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</si>
  <si>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</si>
  <si>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</si>
  <si>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</si>
  <si>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</si>
  <si>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</si>
  <si>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</si>
  <si>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</si>
  <si>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9148600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</si>
  <si>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</si>
  <si>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</si>
  <si>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</si>
  <si>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</si>
  <si>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</si>
  <si>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</si>
  <si>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</si>
  <si>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</si>
  <si>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</si>
  <si>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</si>
  <si>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</si>
  <si>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</si>
  <si>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</si>
  <si>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6215020, 6205020</t>
  </si>
  <si>
    <t>Молодежная политика и оздоровление детей</t>
  </si>
  <si>
    <t>Расходы по исполнительным листам</t>
  </si>
  <si>
    <t>9910008510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</si>
  <si>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</si>
  <si>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</si>
  <si>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</si>
  <si>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</si>
  <si>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</si>
  <si>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</si>
  <si>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</si>
  <si>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</si>
  <si>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</si>
  <si>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</si>
  <si>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</si>
  <si>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</si>
  <si>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</si>
  <si>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</si>
  <si>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</si>
  <si>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</si>
  <si>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</si>
  <si>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</si>
  <si>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</si>
  <si>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</si>
  <si>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</si>
  <si>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</si>
  <si>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</si>
  <si>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</si>
  <si>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82001..270  04.35.01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</si>
  <si>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</si>
  <si>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</si>
  <si>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</si>
  <si>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</si>
  <si>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</si>
  <si>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</si>
  <si>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</si>
  <si>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</si>
  <si>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</si>
  <si>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</si>
  <si>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</si>
  <si>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</si>
  <si>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</si>
  <si>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</si>
  <si>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</si>
  <si>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</si>
  <si>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</si>
  <si>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</si>
  <si>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</si>
  <si>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</si>
  <si>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</si>
  <si>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Сельское хозяйство и рыболовство</t>
  </si>
  <si>
    <t>Транспорт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</si>
  <si>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</si>
  <si>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</si>
  <si>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</si>
  <si>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</si>
  <si>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</si>
  <si>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</si>
  <si>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72101V0000</t>
  </si>
  <si>
    <t>72102V00000</t>
  </si>
  <si>
    <t>72105V00000</t>
  </si>
  <si>
    <t>72106V00000</t>
  </si>
  <si>
    <t>72104V00000</t>
  </si>
  <si>
    <t>72103V00000</t>
  </si>
  <si>
    <t>72107V00000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</si>
  <si>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</si>
  <si>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</si>
  <si>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</si>
  <si>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</si>
  <si>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</si>
  <si>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</si>
  <si>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</si>
  <si>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</si>
  <si>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</si>
  <si>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</si>
  <si>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75201G0800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</si>
  <si>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</si>
  <si>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</si>
  <si>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</si>
  <si>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</si>
  <si>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</si>
  <si>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</si>
  <si>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72109V0000</t>
  </si>
  <si>
    <t>Основное мероприятие "Актуализация схемы территориального планирования Ртищевского муниципального района"</t>
  </si>
  <si>
    <t>7240100C30</t>
  </si>
  <si>
    <t>Откачка воды из скважин в п. Ртищевский Ртищевского муниципального района Саратовской области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</si>
  <si>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</si>
  <si>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</si>
  <si>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</si>
  <si>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Сведения 
об исполнении бюджета Ртищевского муниципального района 
за I полугодие 2017 года</t>
  </si>
  <si>
    <t>Уточненные годовые плановые назначения, тыс. рублей</t>
  </si>
  <si>
    <t>Уточненные квартальные плановые назначения,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</si>
  <si>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</si>
  <si>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</si>
  <si>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</si>
  <si>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>Налог на доходы физических лиц</t>
  </si>
  <si>
    <t>Единый налог на вмененный доход</t>
  </si>
  <si>
    <t>Доходы от сдачи в аренду  имущества</t>
  </si>
  <si>
    <t>Плата за негативное воздействие на окружающую среду</t>
  </si>
  <si>
    <t>Доходы от оказания платных услуг (компенсация затрат)</t>
  </si>
  <si>
    <t xml:space="preserve">Доходы от продажи имущества и земельных участков, находящихся в муниципальной собственности </t>
  </si>
  <si>
    <t>Штрафы, санкции, возмещение ущерба, в том числе:</t>
  </si>
  <si>
    <t>ИТОГО ДОХОДОВ</t>
  </si>
  <si>
    <t>Остатки на начало года</t>
  </si>
  <si>
    <t>Возврат остатков субсидий, субвенций и иных межбюджетных трансфертов прошлых лет</t>
  </si>
  <si>
    <t>Охрана семьи и детства  (Компенсация части родительской платы, опека несовершеннолетних)</t>
  </si>
  <si>
    <t>-Погашен банковский кредит</t>
  </si>
  <si>
    <t>Приложение № 1
к распоряжению администрации Ртищевского  муниципального района 
 от  21 июля 2017 года №520-р</t>
  </si>
  <si>
    <t>Верно: начальник отдела делопроизводства                                                                                                   администрации муниципального района                                                                     Ю.А. Малюгина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</si>
</sst>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24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85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left" vertical="top" wrapText="1"/>
    </xf>
    <xf numFmtId="185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9" fontId="1" fillId="0" borderId="1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left" vertical="top" wrapText="1"/>
    </xf>
    <xf numFmtId="9" fontId="2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9" fontId="4" fillId="0" borderId="0" xfId="0" applyNumberFormat="1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195" fontId="3" fillId="0" borderId="10" xfId="52" applyNumberFormat="1" applyFont="1" applyFill="1" applyBorder="1" applyAlignment="1" applyProtection="1">
      <alignment vertical="center" wrapText="1"/>
      <protection hidden="1"/>
    </xf>
    <xf numFmtId="49" fontId="3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95" fontId="3" fillId="0" borderId="10" xfId="52" applyNumberFormat="1" applyFont="1" applyFill="1" applyBorder="1" applyAlignment="1" applyProtection="1">
      <alignment wrapText="1"/>
      <protection hidden="1"/>
    </xf>
    <xf numFmtId="49" fontId="3" fillId="0" borderId="10" xfId="52" applyNumberFormat="1" applyFont="1" applyFill="1" applyBorder="1" applyAlignment="1" applyProtection="1">
      <alignment wrapText="1"/>
      <protection hidden="1"/>
    </xf>
    <xf numFmtId="9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95" fontId="1" fillId="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9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200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left"/>
    </xf>
    <xf numFmtId="0" fontId="2" fillId="24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" fillId="0" borderId="14" xfId="54" applyNumberFormat="1" applyFont="1" applyFill="1" applyBorder="1" applyAlignment="1" applyProtection="1">
      <alignment horizontal="left" vertical="center" wrapText="1"/>
      <protection hidden="1"/>
    </xf>
    <xf numFmtId="49" fontId="1" fillId="0" borderId="12" xfId="54" applyNumberFormat="1" applyFont="1" applyFill="1" applyBorder="1" applyAlignment="1" applyProtection="1">
      <alignment horizontal="left" vertical="center" wrapText="1"/>
      <protection hidden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2" fillId="24" borderId="1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185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2"/>
  <sheetViews>
    <sheetView tabSelected="1" view="pageBreakPreview" zoomScale="75" zoomScaleNormal="85" zoomScaleSheetLayoutView="75" workbookViewId="0" topLeftCell="B139">
      <selection activeCell="D102" sqref="D102"/>
    </sheetView>
  </sheetViews>
  <sheetFormatPr defaultColWidth="9.140625" defaultRowHeight="12.75"/>
  <cols>
    <col min="1" max="1" width="6.57421875" style="1" hidden="1" customWidth="1"/>
    <col min="2" max="2" width="56.8515625" style="1" customWidth="1"/>
    <col min="3" max="3" width="15.7109375" style="2" hidden="1" customWidth="1"/>
    <col min="4" max="4" width="18.28125" style="55" customWidth="1"/>
    <col min="5" max="5" width="17.57421875" style="55" customWidth="1"/>
    <col min="6" max="6" width="15.28125" style="55" customWidth="1"/>
    <col min="7" max="7" width="18.57421875" style="55" customWidth="1"/>
    <col min="8" max="8" width="17.28125" style="55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4:8" ht="84.75" customHeight="1">
      <c r="D1" s="88" t="s">
        <v>242</v>
      </c>
      <c r="E1" s="88"/>
      <c r="F1" s="88"/>
      <c r="G1" s="88"/>
      <c r="H1" s="88"/>
    </row>
    <row r="2" spans="1:9" ht="78.75" customHeight="1">
      <c r="A2" s="86" t="s">
        <v>224</v>
      </c>
      <c r="B2" s="86"/>
      <c r="C2" s="86"/>
      <c r="D2" s="86"/>
      <c r="E2" s="86"/>
      <c r="F2" s="86"/>
      <c r="G2" s="86"/>
      <c r="H2" s="86"/>
      <c r="I2" s="3"/>
    </row>
    <row r="3" spans="1:9" ht="12.75" customHeight="1">
      <c r="A3" s="78"/>
      <c r="B3" s="79" t="s">
        <v>0</v>
      </c>
      <c r="C3" s="84" t="s">
        <v>90</v>
      </c>
      <c r="D3" s="73" t="s">
        <v>225</v>
      </c>
      <c r="E3" s="75" t="s">
        <v>226</v>
      </c>
      <c r="F3" s="73" t="s">
        <v>227</v>
      </c>
      <c r="G3" s="73" t="s">
        <v>228</v>
      </c>
      <c r="H3" s="75" t="s">
        <v>229</v>
      </c>
      <c r="I3" s="6"/>
    </row>
    <row r="4" spans="1:9" ht="95.25" customHeight="1">
      <c r="A4" s="78"/>
      <c r="B4" s="80"/>
      <c r="C4" s="85"/>
      <c r="D4" s="73"/>
      <c r="E4" s="76"/>
      <c r="F4" s="73"/>
      <c r="G4" s="73"/>
      <c r="H4" s="76"/>
      <c r="I4" s="6"/>
    </row>
    <row r="5" spans="1:9" ht="18" customHeight="1">
      <c r="A5" s="4"/>
      <c r="B5" s="63">
        <v>1</v>
      </c>
      <c r="C5" s="7"/>
      <c r="D5" s="59">
        <v>2</v>
      </c>
      <c r="E5" s="60">
        <v>3</v>
      </c>
      <c r="F5" s="59">
        <v>4</v>
      </c>
      <c r="G5" s="59">
        <v>5</v>
      </c>
      <c r="H5" s="60">
        <v>6</v>
      </c>
      <c r="I5" s="6"/>
    </row>
    <row r="6" spans="1:9" s="65" customFormat="1" ht="24" customHeight="1">
      <c r="A6" s="64"/>
      <c r="B6" s="5" t="s">
        <v>51</v>
      </c>
      <c r="C6" s="14"/>
      <c r="D6" s="10">
        <f>D7+D8+D9+D10+D11+D12+D13+D14+D15+D16+D17+D18+D19+D20+D21+D22+D23+D25</f>
        <v>169274.90000000002</v>
      </c>
      <c r="E6" s="10">
        <f>E7+E8+E9+E10+E11+E12+E13+E14+E15+E16+E17+E18+E19+E20+E21+E22+E23+E25</f>
        <v>85237.9</v>
      </c>
      <c r="F6" s="10">
        <f>F7+F8+F9+F10+F11+F12+F13+F14+F15+F16+F17+F18+F19+F20+F21+F22+F23+F25</f>
        <v>86423.29999999997</v>
      </c>
      <c r="G6" s="11">
        <f>F6/D6</f>
        <v>0.5105499988480274</v>
      </c>
      <c r="H6" s="11">
        <f>F6/E6</f>
        <v>1.0139069592282304</v>
      </c>
      <c r="I6" s="30"/>
    </row>
    <row r="7" spans="1:9" ht="16.5">
      <c r="A7" s="4"/>
      <c r="B7" s="8" t="s">
        <v>230</v>
      </c>
      <c r="C7" s="9"/>
      <c r="D7" s="13">
        <v>108614.8</v>
      </c>
      <c r="E7" s="13">
        <v>53950</v>
      </c>
      <c r="F7" s="13">
        <v>52645.5</v>
      </c>
      <c r="G7" s="18">
        <f aca="true" t="shared" si="0" ref="G7:G35">F7/D7</f>
        <v>0.4846991386072616</v>
      </c>
      <c r="H7" s="18">
        <f aca="true" t="shared" si="1" ref="H7:H35">F7/E7</f>
        <v>0.975820203892493</v>
      </c>
      <c r="I7" s="12"/>
    </row>
    <row r="8" spans="1:9" ht="16.5">
      <c r="A8" s="4"/>
      <c r="B8" s="8" t="s">
        <v>231</v>
      </c>
      <c r="C8" s="9"/>
      <c r="D8" s="13">
        <v>17500</v>
      </c>
      <c r="E8" s="13">
        <v>8300</v>
      </c>
      <c r="F8" s="13">
        <v>8275.7</v>
      </c>
      <c r="G8" s="18">
        <f t="shared" si="0"/>
        <v>0.4728971428571429</v>
      </c>
      <c r="H8" s="18">
        <f t="shared" si="1"/>
        <v>0.9970722891566266</v>
      </c>
      <c r="I8" s="12"/>
    </row>
    <row r="9" spans="1:9" ht="16.5">
      <c r="A9" s="4"/>
      <c r="B9" s="8" t="s">
        <v>1</v>
      </c>
      <c r="C9" s="9"/>
      <c r="D9" s="13">
        <v>8585.4</v>
      </c>
      <c r="E9" s="13">
        <v>5104.4</v>
      </c>
      <c r="F9" s="13">
        <v>7747.9</v>
      </c>
      <c r="G9" s="18">
        <f t="shared" si="0"/>
        <v>0.9024506720711907</v>
      </c>
      <c r="H9" s="18">
        <f t="shared" si="1"/>
        <v>1.5178865292688661</v>
      </c>
      <c r="I9" s="12"/>
    </row>
    <row r="10" spans="1:9" ht="16.5" hidden="1">
      <c r="A10" s="4"/>
      <c r="B10" s="8" t="s">
        <v>2</v>
      </c>
      <c r="C10" s="9"/>
      <c r="D10" s="13">
        <v>0</v>
      </c>
      <c r="E10" s="13">
        <v>0</v>
      </c>
      <c r="F10" s="13">
        <v>0</v>
      </c>
      <c r="G10" s="18">
        <v>0</v>
      </c>
      <c r="H10" s="18">
        <v>0</v>
      </c>
      <c r="I10" s="12"/>
    </row>
    <row r="11" spans="1:9" ht="16.5">
      <c r="A11" s="4"/>
      <c r="B11" s="8" t="s">
        <v>122</v>
      </c>
      <c r="C11" s="9"/>
      <c r="D11" s="13">
        <v>20937.5</v>
      </c>
      <c r="E11" s="13">
        <v>10500</v>
      </c>
      <c r="F11" s="13">
        <v>9865.4</v>
      </c>
      <c r="G11" s="18">
        <f t="shared" si="0"/>
        <v>0.47118328358208955</v>
      </c>
      <c r="H11" s="18">
        <f t="shared" si="1"/>
        <v>0.9395619047619047</v>
      </c>
      <c r="I11" s="12"/>
    </row>
    <row r="12" spans="1:9" ht="16.5" hidden="1">
      <c r="A12" s="4"/>
      <c r="B12" s="8" t="s">
        <v>3</v>
      </c>
      <c r="C12" s="9"/>
      <c r="D12" s="13">
        <v>0</v>
      </c>
      <c r="E12" s="13">
        <v>0</v>
      </c>
      <c r="F12" s="13">
        <v>0</v>
      </c>
      <c r="G12" s="18">
        <v>0</v>
      </c>
      <c r="H12" s="18">
        <v>0</v>
      </c>
      <c r="I12" s="12"/>
    </row>
    <row r="13" spans="1:9" ht="16.5">
      <c r="A13" s="4"/>
      <c r="B13" s="8" t="s">
        <v>64</v>
      </c>
      <c r="C13" s="9"/>
      <c r="D13" s="13">
        <v>3116</v>
      </c>
      <c r="E13" s="13">
        <v>1616</v>
      </c>
      <c r="F13" s="13">
        <v>1353.2</v>
      </c>
      <c r="G13" s="18">
        <f t="shared" si="0"/>
        <v>0.43427471116816435</v>
      </c>
      <c r="H13" s="18">
        <f t="shared" si="1"/>
        <v>0.8373762376237625</v>
      </c>
      <c r="I13" s="12"/>
    </row>
    <row r="14" spans="1:9" ht="16.5">
      <c r="A14" s="4"/>
      <c r="B14" s="8" t="s">
        <v>187</v>
      </c>
      <c r="C14" s="9"/>
      <c r="D14" s="13">
        <v>64</v>
      </c>
      <c r="E14" s="13">
        <v>64</v>
      </c>
      <c r="F14" s="13">
        <v>36.4</v>
      </c>
      <c r="G14" s="18">
        <f t="shared" si="0"/>
        <v>0.56875</v>
      </c>
      <c r="H14" s="18">
        <f t="shared" si="1"/>
        <v>0.56875</v>
      </c>
      <c r="I14" s="12"/>
    </row>
    <row r="15" spans="1:9" ht="16.5">
      <c r="A15" s="4"/>
      <c r="B15" s="61" t="s">
        <v>4</v>
      </c>
      <c r="C15" s="9"/>
      <c r="D15" s="13">
        <v>4100</v>
      </c>
      <c r="E15" s="13">
        <v>1750</v>
      </c>
      <c r="F15" s="13">
        <v>1955.6</v>
      </c>
      <c r="G15" s="18">
        <f t="shared" si="0"/>
        <v>0.47697560975609754</v>
      </c>
      <c r="H15" s="18">
        <f t="shared" si="1"/>
        <v>1.1174857142857142</v>
      </c>
      <c r="I15" s="12"/>
    </row>
    <row r="16" spans="1:9" ht="16.5">
      <c r="A16" s="4"/>
      <c r="B16" s="8" t="s">
        <v>232</v>
      </c>
      <c r="C16" s="9"/>
      <c r="D16" s="13">
        <v>500</v>
      </c>
      <c r="E16" s="13">
        <v>200</v>
      </c>
      <c r="F16" s="13">
        <v>240.4</v>
      </c>
      <c r="G16" s="18">
        <f t="shared" si="0"/>
        <v>0.4808</v>
      </c>
      <c r="H16" s="18">
        <f t="shared" si="1"/>
        <v>1.202</v>
      </c>
      <c r="I16" s="12"/>
    </row>
    <row r="17" spans="1:9" ht="16.5" hidden="1">
      <c r="A17" s="4"/>
      <c r="B17" s="8" t="s">
        <v>5</v>
      </c>
      <c r="C17" s="9"/>
      <c r="D17" s="13">
        <v>0</v>
      </c>
      <c r="E17" s="13">
        <v>0</v>
      </c>
      <c r="F17" s="13">
        <v>0</v>
      </c>
      <c r="G17" s="18">
        <v>0</v>
      </c>
      <c r="H17" s="18">
        <v>0</v>
      </c>
      <c r="I17" s="12"/>
    </row>
    <row r="18" spans="1:9" ht="16.5" hidden="1">
      <c r="A18" s="4"/>
      <c r="B18" s="8" t="s">
        <v>6</v>
      </c>
      <c r="C18" s="9"/>
      <c r="D18" s="13">
        <v>0</v>
      </c>
      <c r="E18" s="13">
        <v>0</v>
      </c>
      <c r="F18" s="13">
        <v>0</v>
      </c>
      <c r="G18" s="18">
        <v>0</v>
      </c>
      <c r="H18" s="18">
        <v>0</v>
      </c>
      <c r="I18" s="12"/>
    </row>
    <row r="19" spans="1:9" ht="33">
      <c r="A19" s="4"/>
      <c r="B19" s="8" t="s">
        <v>233</v>
      </c>
      <c r="C19" s="9"/>
      <c r="D19" s="13">
        <v>716.7</v>
      </c>
      <c r="E19" s="13">
        <v>600</v>
      </c>
      <c r="F19" s="13">
        <v>516.7</v>
      </c>
      <c r="G19" s="18">
        <f t="shared" si="0"/>
        <v>0.7209432119436305</v>
      </c>
      <c r="H19" s="18">
        <f t="shared" si="1"/>
        <v>0.8611666666666667</v>
      </c>
      <c r="I19" s="12"/>
    </row>
    <row r="20" spans="1:9" ht="16.5" hidden="1">
      <c r="A20" s="4"/>
      <c r="B20" s="8"/>
      <c r="C20" s="9"/>
      <c r="D20" s="13">
        <v>0</v>
      </c>
      <c r="E20" s="13">
        <v>0</v>
      </c>
      <c r="F20" s="13"/>
      <c r="G20" s="18" t="e">
        <f t="shared" si="0"/>
        <v>#DIV/0!</v>
      </c>
      <c r="H20" s="18" t="e">
        <f t="shared" si="1"/>
        <v>#DIV/0!</v>
      </c>
      <c r="I20" s="12"/>
    </row>
    <row r="21" spans="1:9" ht="33">
      <c r="A21" s="4"/>
      <c r="B21" s="8" t="s">
        <v>234</v>
      </c>
      <c r="C21" s="9"/>
      <c r="D21" s="13">
        <v>120</v>
      </c>
      <c r="E21" s="13">
        <v>120</v>
      </c>
      <c r="F21" s="13">
        <v>111.1</v>
      </c>
      <c r="G21" s="18">
        <f t="shared" si="0"/>
        <v>0.9258333333333333</v>
      </c>
      <c r="H21" s="18">
        <f t="shared" si="1"/>
        <v>0.9258333333333333</v>
      </c>
      <c r="I21" s="12"/>
    </row>
    <row r="22" spans="1:9" ht="49.5">
      <c r="A22" s="4"/>
      <c r="B22" s="8" t="s">
        <v>235</v>
      </c>
      <c r="C22" s="9"/>
      <c r="D22" s="13">
        <v>2400</v>
      </c>
      <c r="E22" s="13">
        <v>1350</v>
      </c>
      <c r="F22" s="13">
        <v>1872.8</v>
      </c>
      <c r="G22" s="18">
        <f t="shared" si="0"/>
        <v>0.7803333333333333</v>
      </c>
      <c r="H22" s="18">
        <f t="shared" si="1"/>
        <v>1.3872592592592592</v>
      </c>
      <c r="I22" s="12"/>
    </row>
    <row r="23" spans="1:9" ht="49.5" customHeight="1">
      <c r="A23" s="4"/>
      <c r="B23" s="8" t="s">
        <v>236</v>
      </c>
      <c r="C23" s="9"/>
      <c r="D23" s="13">
        <v>2620.5</v>
      </c>
      <c r="E23" s="13">
        <v>1683.5</v>
      </c>
      <c r="F23" s="13">
        <v>1801.4</v>
      </c>
      <c r="G23" s="18">
        <f t="shared" si="0"/>
        <v>0.6874260637282962</v>
      </c>
      <c r="H23" s="18">
        <f t="shared" si="1"/>
        <v>1.07003267003267</v>
      </c>
      <c r="I23" s="12"/>
    </row>
    <row r="24" spans="1:9" ht="38.25" customHeight="1">
      <c r="A24" s="4"/>
      <c r="B24" s="8" t="s">
        <v>7</v>
      </c>
      <c r="C24" s="9"/>
      <c r="D24" s="13">
        <v>1347</v>
      </c>
      <c r="E24" s="13">
        <v>1158</v>
      </c>
      <c r="F24" s="13">
        <v>703</v>
      </c>
      <c r="G24" s="18">
        <f t="shared" si="0"/>
        <v>0.5219005196733482</v>
      </c>
      <c r="H24" s="18">
        <f t="shared" si="1"/>
        <v>0.6070811744386874</v>
      </c>
      <c r="I24" s="12"/>
    </row>
    <row r="25" spans="1:9" ht="26.25" customHeight="1">
      <c r="A25" s="4"/>
      <c r="B25" s="61" t="s">
        <v>8</v>
      </c>
      <c r="C25" s="9"/>
      <c r="D25" s="13">
        <v>0</v>
      </c>
      <c r="E25" s="13">
        <v>0</v>
      </c>
      <c r="F25" s="13">
        <v>1.2</v>
      </c>
      <c r="G25" s="18">
        <v>0</v>
      </c>
      <c r="H25" s="18">
        <v>0</v>
      </c>
      <c r="I25" s="12"/>
    </row>
    <row r="26" spans="1:9" s="65" customFormat="1" ht="33">
      <c r="A26" s="64"/>
      <c r="B26" s="5" t="s">
        <v>50</v>
      </c>
      <c r="C26" s="14"/>
      <c r="D26" s="10">
        <f>D27+D28+D29+D30+D31+D33+D32</f>
        <v>508751.7</v>
      </c>
      <c r="E26" s="10">
        <f>E27+E28+E29+E30+E31+E33+E32</f>
        <v>246667</v>
      </c>
      <c r="F26" s="10">
        <f>F27+F28+F29+F30+F31+F33+F32</f>
        <v>253796.59999999998</v>
      </c>
      <c r="G26" s="11">
        <f t="shared" si="0"/>
        <v>0.498861428865987</v>
      </c>
      <c r="H26" s="11">
        <f t="shared" si="1"/>
        <v>1.0289037447246692</v>
      </c>
      <c r="I26" s="30"/>
    </row>
    <row r="27" spans="1:9" ht="16.5">
      <c r="A27" s="4"/>
      <c r="B27" s="8" t="s">
        <v>9</v>
      </c>
      <c r="C27" s="9"/>
      <c r="D27" s="13">
        <v>116001.5</v>
      </c>
      <c r="E27" s="13">
        <v>58000.7</v>
      </c>
      <c r="F27" s="13">
        <v>59098</v>
      </c>
      <c r="G27" s="18">
        <f t="shared" si="0"/>
        <v>0.5094589294103955</v>
      </c>
      <c r="H27" s="18">
        <f t="shared" si="1"/>
        <v>1.0189187371876547</v>
      </c>
      <c r="I27" s="12"/>
    </row>
    <row r="28" spans="1:9" ht="16.5">
      <c r="A28" s="4"/>
      <c r="B28" s="8" t="s">
        <v>10</v>
      </c>
      <c r="C28" s="9"/>
      <c r="D28" s="13">
        <v>351893.4</v>
      </c>
      <c r="E28" s="13">
        <v>175914.5</v>
      </c>
      <c r="F28" s="13">
        <v>187512</v>
      </c>
      <c r="G28" s="18">
        <f t="shared" si="0"/>
        <v>0.5328659190538952</v>
      </c>
      <c r="H28" s="18">
        <f t="shared" si="1"/>
        <v>1.0659269133584781</v>
      </c>
      <c r="I28" s="12"/>
    </row>
    <row r="29" spans="1:9" ht="16.5">
      <c r="A29" s="4"/>
      <c r="B29" s="8" t="s">
        <v>11</v>
      </c>
      <c r="C29" s="9"/>
      <c r="D29" s="13">
        <v>31925.8</v>
      </c>
      <c r="E29" s="13">
        <v>7005.2</v>
      </c>
      <c r="F29" s="13">
        <v>4247.4</v>
      </c>
      <c r="G29" s="18">
        <f t="shared" si="0"/>
        <v>0.13303973588758933</v>
      </c>
      <c r="H29" s="18">
        <f t="shared" si="1"/>
        <v>0.6063210186718437</v>
      </c>
      <c r="I29" s="12"/>
    </row>
    <row r="30" spans="1:9" ht="29.25" customHeight="1" hidden="1">
      <c r="A30" s="4"/>
      <c r="B30" s="8" t="s">
        <v>108</v>
      </c>
      <c r="C30" s="9"/>
      <c r="D30" s="13">
        <v>0</v>
      </c>
      <c r="E30" s="13">
        <v>0</v>
      </c>
      <c r="F30" s="13">
        <v>0</v>
      </c>
      <c r="G30" s="18" t="e">
        <f t="shared" si="0"/>
        <v>#DIV/0!</v>
      </c>
      <c r="H30" s="18" t="e">
        <f t="shared" si="1"/>
        <v>#DIV/0!</v>
      </c>
      <c r="I30" s="12"/>
    </row>
    <row r="31" spans="1:9" ht="36.75" customHeight="1">
      <c r="A31" s="4"/>
      <c r="B31" s="8" t="s">
        <v>84</v>
      </c>
      <c r="C31" s="14"/>
      <c r="D31" s="13">
        <v>6668.8</v>
      </c>
      <c r="E31" s="13">
        <v>3484.4</v>
      </c>
      <c r="F31" s="13">
        <v>3000</v>
      </c>
      <c r="G31" s="18">
        <f t="shared" si="0"/>
        <v>0.4498560460652591</v>
      </c>
      <c r="H31" s="18">
        <f t="shared" si="1"/>
        <v>0.860980369647572</v>
      </c>
      <c r="I31" s="12"/>
    </row>
    <row r="32" spans="1:9" ht="67.5" customHeight="1">
      <c r="A32" s="4"/>
      <c r="B32" s="15" t="s">
        <v>223</v>
      </c>
      <c r="C32" s="16"/>
      <c r="D32" s="13">
        <v>2517.3</v>
      </c>
      <c r="E32" s="13">
        <v>2517.3</v>
      </c>
      <c r="F32" s="13">
        <v>194.3</v>
      </c>
      <c r="G32" s="18">
        <f t="shared" si="0"/>
        <v>0.07718587375362491</v>
      </c>
      <c r="H32" s="18">
        <f t="shared" si="1"/>
        <v>0.07718587375362491</v>
      </c>
      <c r="I32" s="12"/>
    </row>
    <row r="33" spans="1:9" ht="39" customHeight="1" thickBot="1">
      <c r="A33" s="4"/>
      <c r="B33" s="67" t="s">
        <v>239</v>
      </c>
      <c r="C33" s="68"/>
      <c r="D33" s="13">
        <v>-255.1</v>
      </c>
      <c r="E33" s="13">
        <v>-255.1</v>
      </c>
      <c r="F33" s="13">
        <v>-255.1</v>
      </c>
      <c r="G33" s="18">
        <f t="shared" si="0"/>
        <v>1</v>
      </c>
      <c r="H33" s="18">
        <f t="shared" si="1"/>
        <v>1</v>
      </c>
      <c r="I33" s="12"/>
    </row>
    <row r="34" spans="1:9" s="65" customFormat="1" ht="16.5">
      <c r="A34" s="64"/>
      <c r="B34" s="5" t="s">
        <v>237</v>
      </c>
      <c r="C34" s="14"/>
      <c r="D34" s="10">
        <f>D6+D26</f>
        <v>678026.6000000001</v>
      </c>
      <c r="E34" s="10">
        <f>E6+E26</f>
        <v>331904.9</v>
      </c>
      <c r="F34" s="10">
        <f>F6+F26</f>
        <v>340219.89999999997</v>
      </c>
      <c r="G34" s="11">
        <f t="shared" si="0"/>
        <v>0.5017795761995177</v>
      </c>
      <c r="H34" s="11">
        <f t="shared" si="1"/>
        <v>1.0250523568648728</v>
      </c>
      <c r="I34" s="30"/>
    </row>
    <row r="35" spans="1:9" ht="16.5" hidden="1">
      <c r="A35" s="4"/>
      <c r="B35" s="8" t="s">
        <v>65</v>
      </c>
      <c r="C35" s="9"/>
      <c r="D35" s="13">
        <f>D6</f>
        <v>169274.90000000002</v>
      </c>
      <c r="E35" s="13">
        <f>E6</f>
        <v>85237.9</v>
      </c>
      <c r="F35" s="13">
        <f>F6</f>
        <v>86423.29999999997</v>
      </c>
      <c r="G35" s="18">
        <f t="shared" si="0"/>
        <v>0.5105499988480274</v>
      </c>
      <c r="H35" s="18">
        <f t="shared" si="1"/>
        <v>1.0139069592282304</v>
      </c>
      <c r="I35" s="12"/>
    </row>
    <row r="36" spans="1:9" ht="16.5">
      <c r="A36" s="81"/>
      <c r="B36" s="82"/>
      <c r="C36" s="82"/>
      <c r="D36" s="82"/>
      <c r="E36" s="82"/>
      <c r="F36" s="82"/>
      <c r="G36" s="82"/>
      <c r="H36" s="83"/>
      <c r="I36" s="17"/>
    </row>
    <row r="37" spans="1:9" s="65" customFormat="1" ht="14.25" customHeight="1">
      <c r="A37" s="87" t="s">
        <v>89</v>
      </c>
      <c r="B37" s="79" t="s">
        <v>12</v>
      </c>
      <c r="C37" s="84" t="s">
        <v>90</v>
      </c>
      <c r="D37" s="73" t="s">
        <v>225</v>
      </c>
      <c r="E37" s="75" t="s">
        <v>226</v>
      </c>
      <c r="F37" s="73" t="s">
        <v>227</v>
      </c>
      <c r="G37" s="73" t="s">
        <v>228</v>
      </c>
      <c r="H37" s="75" t="s">
        <v>229</v>
      </c>
      <c r="I37" s="66"/>
    </row>
    <row r="38" spans="1:9" s="65" customFormat="1" ht="108.75" customHeight="1">
      <c r="A38" s="87"/>
      <c r="B38" s="80"/>
      <c r="C38" s="85"/>
      <c r="D38" s="73"/>
      <c r="E38" s="76"/>
      <c r="F38" s="73"/>
      <c r="G38" s="73"/>
      <c r="H38" s="76"/>
      <c r="I38" s="66"/>
    </row>
    <row r="39" spans="1:9" s="65" customFormat="1" ht="21.75" customHeight="1">
      <c r="A39" s="5"/>
      <c r="B39" s="63">
        <v>1</v>
      </c>
      <c r="C39" s="7"/>
      <c r="D39" s="59">
        <v>2</v>
      </c>
      <c r="E39" s="60">
        <v>3</v>
      </c>
      <c r="F39" s="59">
        <v>4</v>
      </c>
      <c r="G39" s="59">
        <v>5</v>
      </c>
      <c r="H39" s="60">
        <v>6</v>
      </c>
      <c r="I39" s="66"/>
    </row>
    <row r="40" spans="1:9" ht="19.5" customHeight="1">
      <c r="A40" s="14" t="s">
        <v>39</v>
      </c>
      <c r="B40" s="5" t="s">
        <v>13</v>
      </c>
      <c r="C40" s="14"/>
      <c r="D40" s="10">
        <f>D42+D47+D48+D45+D46+D44+D41</f>
        <v>47443.3</v>
      </c>
      <c r="E40" s="10">
        <f>E42+E47+E48+E45+E46+E44+E41</f>
        <v>26050.8</v>
      </c>
      <c r="F40" s="10">
        <f>F42+F47+F48+F45+F46+F44+F41</f>
        <v>21766.499999999996</v>
      </c>
      <c r="G40" s="11">
        <f aca="true" t="shared" si="2" ref="G40:G119">F40/D40</f>
        <v>0.4587897553500704</v>
      </c>
      <c r="H40" s="11">
        <f>F40/E40</f>
        <v>0.835540559215072</v>
      </c>
      <c r="I40" s="19"/>
    </row>
    <row r="41" spans="1:9" ht="51" customHeight="1">
      <c r="A41" s="9" t="s">
        <v>40</v>
      </c>
      <c r="B41" s="8" t="s">
        <v>154</v>
      </c>
      <c r="C41" s="9" t="s">
        <v>40</v>
      </c>
      <c r="D41" s="13">
        <v>1755</v>
      </c>
      <c r="E41" s="13">
        <v>890.1</v>
      </c>
      <c r="F41" s="13">
        <v>558.1</v>
      </c>
      <c r="G41" s="18">
        <f t="shared" si="2"/>
        <v>0.318005698005698</v>
      </c>
      <c r="H41" s="18">
        <f aca="true" t="shared" si="3" ref="H41:H104">F41/E41</f>
        <v>0.6270082013256938</v>
      </c>
      <c r="I41" s="19"/>
    </row>
    <row r="42" spans="1:14" ht="66" customHeight="1">
      <c r="A42" s="9" t="s">
        <v>41</v>
      </c>
      <c r="B42" s="8" t="s">
        <v>91</v>
      </c>
      <c r="C42" s="9" t="s">
        <v>41</v>
      </c>
      <c r="D42" s="13">
        <f>D43</f>
        <v>23932.5</v>
      </c>
      <c r="E42" s="13">
        <f>E43</f>
        <v>12616.6</v>
      </c>
      <c r="F42" s="13">
        <f>F43</f>
        <v>11017.4</v>
      </c>
      <c r="G42" s="18">
        <f t="shared" si="2"/>
        <v>0.4603530763605975</v>
      </c>
      <c r="H42" s="18">
        <f t="shared" si="3"/>
        <v>0.8732463579728293</v>
      </c>
      <c r="I42" s="20"/>
      <c r="J42" s="74"/>
      <c r="K42" s="74"/>
      <c r="L42" s="72"/>
      <c r="M42" s="72"/>
      <c r="N42" s="72"/>
    </row>
    <row r="43" spans="1:14" s="28" customFormat="1" ht="17.25">
      <c r="A43" s="23"/>
      <c r="B43" s="24" t="s">
        <v>14</v>
      </c>
      <c r="C43" s="23" t="s">
        <v>41</v>
      </c>
      <c r="D43" s="25">
        <v>23932.5</v>
      </c>
      <c r="E43" s="25">
        <v>12616.6</v>
      </c>
      <c r="F43" s="25">
        <v>11017.4</v>
      </c>
      <c r="G43" s="18">
        <f t="shared" si="2"/>
        <v>0.4603530763605975</v>
      </c>
      <c r="H43" s="18">
        <f t="shared" si="3"/>
        <v>0.8732463579728293</v>
      </c>
      <c r="I43" s="26"/>
      <c r="J43" s="77"/>
      <c r="K43" s="77"/>
      <c r="L43" s="72"/>
      <c r="M43" s="72"/>
      <c r="N43" s="72"/>
    </row>
    <row r="44" spans="1:14" s="28" customFormat="1" ht="68.25" customHeight="1">
      <c r="A44" s="23" t="s">
        <v>131</v>
      </c>
      <c r="B44" s="8" t="s">
        <v>215</v>
      </c>
      <c r="C44" s="23" t="s">
        <v>216</v>
      </c>
      <c r="D44" s="25">
        <v>17.1</v>
      </c>
      <c r="E44" s="25">
        <v>0</v>
      </c>
      <c r="F44" s="25">
        <v>0</v>
      </c>
      <c r="G44" s="18">
        <f t="shared" si="2"/>
        <v>0</v>
      </c>
      <c r="H44" s="18">
        <v>0</v>
      </c>
      <c r="I44" s="29"/>
      <c r="J44" s="27"/>
      <c r="K44" s="27"/>
      <c r="L44" s="22"/>
      <c r="M44" s="22"/>
      <c r="N44" s="22"/>
    </row>
    <row r="45" spans="1:14" ht="54.75" customHeight="1">
      <c r="A45" s="9" t="s">
        <v>42</v>
      </c>
      <c r="B45" s="8" t="s">
        <v>92</v>
      </c>
      <c r="C45" s="9" t="s">
        <v>42</v>
      </c>
      <c r="D45" s="13">
        <v>7181.3</v>
      </c>
      <c r="E45" s="13">
        <v>3656.9</v>
      </c>
      <c r="F45" s="13">
        <v>3015.6</v>
      </c>
      <c r="G45" s="18">
        <f t="shared" si="2"/>
        <v>0.4199239691977775</v>
      </c>
      <c r="H45" s="18">
        <f t="shared" si="3"/>
        <v>0.8246328857775711</v>
      </c>
      <c r="I45" s="30"/>
      <c r="J45" s="21"/>
      <c r="K45" s="21"/>
      <c r="L45" s="22"/>
      <c r="M45" s="22"/>
      <c r="N45" s="22"/>
    </row>
    <row r="46" spans="1:14" ht="30" customHeight="1" hidden="1">
      <c r="A46" s="9" t="s">
        <v>105</v>
      </c>
      <c r="B46" s="8" t="s">
        <v>106</v>
      </c>
      <c r="C46" s="9" t="s">
        <v>105</v>
      </c>
      <c r="D46" s="13">
        <v>0</v>
      </c>
      <c r="E46" s="13">
        <v>0</v>
      </c>
      <c r="F46" s="13">
        <v>0</v>
      </c>
      <c r="G46" s="18" t="e">
        <f t="shared" si="2"/>
        <v>#DIV/0!</v>
      </c>
      <c r="H46" s="18" t="e">
        <f t="shared" si="3"/>
        <v>#DIV/0!</v>
      </c>
      <c r="I46" s="30"/>
      <c r="J46" s="21"/>
      <c r="K46" s="21"/>
      <c r="L46" s="22"/>
      <c r="M46" s="22"/>
      <c r="N46" s="22"/>
    </row>
    <row r="47" spans="1:9" ht="17.25" customHeight="1">
      <c r="A47" s="9" t="s">
        <v>43</v>
      </c>
      <c r="B47" s="8" t="s">
        <v>93</v>
      </c>
      <c r="C47" s="9" t="s">
        <v>43</v>
      </c>
      <c r="D47" s="13">
        <v>500</v>
      </c>
      <c r="E47" s="13">
        <v>250</v>
      </c>
      <c r="F47" s="13">
        <v>0</v>
      </c>
      <c r="G47" s="18">
        <f t="shared" si="2"/>
        <v>0</v>
      </c>
      <c r="H47" s="18">
        <f t="shared" si="3"/>
        <v>0</v>
      </c>
      <c r="I47" s="30"/>
    </row>
    <row r="48" spans="1:9" ht="18" customHeight="1">
      <c r="A48" s="31" t="s">
        <v>68</v>
      </c>
      <c r="B48" s="32" t="s">
        <v>15</v>
      </c>
      <c r="C48" s="31"/>
      <c r="D48" s="13">
        <f>D49+D50+D51+D52+D53+D54</f>
        <v>14057.4</v>
      </c>
      <c r="E48" s="13">
        <f>E49+E50+E51+E52+E53+E54</f>
        <v>8637.199999999999</v>
      </c>
      <c r="F48" s="13">
        <f>F49+F50+F51+F52+F53+F54</f>
        <v>7175.4</v>
      </c>
      <c r="G48" s="18">
        <f t="shared" si="2"/>
        <v>0.5104357847112553</v>
      </c>
      <c r="H48" s="18">
        <f t="shared" si="3"/>
        <v>0.830755337377854</v>
      </c>
      <c r="I48" s="30"/>
    </row>
    <row r="49" spans="1:9" s="28" customFormat="1" ht="54.75" customHeight="1">
      <c r="A49" s="33"/>
      <c r="B49" s="34" t="s">
        <v>113</v>
      </c>
      <c r="C49" s="33" t="s">
        <v>114</v>
      </c>
      <c r="D49" s="25">
        <v>8090.8</v>
      </c>
      <c r="E49" s="25">
        <v>5322.9</v>
      </c>
      <c r="F49" s="25">
        <v>5211.4</v>
      </c>
      <c r="G49" s="69">
        <f t="shared" si="2"/>
        <v>0.644114302664755</v>
      </c>
      <c r="H49" s="69">
        <f t="shared" si="3"/>
        <v>0.979052771985196</v>
      </c>
      <c r="I49" s="29"/>
    </row>
    <row r="50" spans="1:9" s="28" customFormat="1" ht="17.25">
      <c r="A50" s="33"/>
      <c r="B50" s="34" t="s">
        <v>110</v>
      </c>
      <c r="C50" s="33" t="s">
        <v>111</v>
      </c>
      <c r="D50" s="25">
        <v>116.2</v>
      </c>
      <c r="E50" s="25">
        <v>116.2</v>
      </c>
      <c r="F50" s="25">
        <v>116.2</v>
      </c>
      <c r="G50" s="69">
        <f t="shared" si="2"/>
        <v>1</v>
      </c>
      <c r="H50" s="69">
        <f t="shared" si="3"/>
        <v>1</v>
      </c>
      <c r="I50" s="29"/>
    </row>
    <row r="51" spans="1:9" s="28" customFormat="1" ht="49.5">
      <c r="A51" s="33"/>
      <c r="B51" s="34" t="s">
        <v>109</v>
      </c>
      <c r="C51" s="33" t="s">
        <v>141</v>
      </c>
      <c r="D51" s="25">
        <v>115.2</v>
      </c>
      <c r="E51" s="25">
        <v>115.2</v>
      </c>
      <c r="F51" s="25">
        <v>0</v>
      </c>
      <c r="G51" s="69">
        <f t="shared" si="2"/>
        <v>0</v>
      </c>
      <c r="H51" s="69">
        <f t="shared" si="3"/>
        <v>0</v>
      </c>
      <c r="I51" s="29"/>
    </row>
    <row r="52" spans="1:9" s="28" customFormat="1" ht="17.25">
      <c r="A52" s="33"/>
      <c r="B52" s="34" t="s">
        <v>94</v>
      </c>
      <c r="C52" s="33" t="s">
        <v>112</v>
      </c>
      <c r="D52" s="25">
        <v>3934.9</v>
      </c>
      <c r="E52" s="25">
        <v>2132.6</v>
      </c>
      <c r="F52" s="25">
        <v>1797.7</v>
      </c>
      <c r="G52" s="69">
        <f t="shared" si="2"/>
        <v>0.4568604030597982</v>
      </c>
      <c r="H52" s="69">
        <f t="shared" si="3"/>
        <v>0.8429616430648036</v>
      </c>
      <c r="I52" s="29"/>
    </row>
    <row r="53" spans="1:9" s="28" customFormat="1" ht="39" customHeight="1">
      <c r="A53" s="33"/>
      <c r="B53" s="34" t="s">
        <v>155</v>
      </c>
      <c r="C53" s="33" t="s">
        <v>140</v>
      </c>
      <c r="D53" s="25">
        <v>1800.3</v>
      </c>
      <c r="E53" s="25">
        <v>950.3</v>
      </c>
      <c r="F53" s="25">
        <v>50.1</v>
      </c>
      <c r="G53" s="69">
        <f t="shared" si="2"/>
        <v>0.027828695217463756</v>
      </c>
      <c r="H53" s="69">
        <f t="shared" si="3"/>
        <v>0.0527201936230664</v>
      </c>
      <c r="I53" s="29"/>
    </row>
    <row r="54" spans="1:9" s="28" customFormat="1" ht="24.75" customHeight="1" hidden="1">
      <c r="A54" s="33"/>
      <c r="B54" s="34" t="s">
        <v>139</v>
      </c>
      <c r="C54" s="33" t="s">
        <v>121</v>
      </c>
      <c r="D54" s="25">
        <v>0</v>
      </c>
      <c r="E54" s="25">
        <v>0</v>
      </c>
      <c r="F54" s="25">
        <v>0</v>
      </c>
      <c r="G54" s="18" t="e">
        <f t="shared" si="2"/>
        <v>#DIV/0!</v>
      </c>
      <c r="H54" s="18" t="e">
        <f t="shared" si="3"/>
        <v>#DIV/0!</v>
      </c>
      <c r="I54" s="29"/>
    </row>
    <row r="55" spans="1:9" s="28" customFormat="1" ht="24.75" customHeight="1" hidden="1">
      <c r="A55" s="33"/>
      <c r="B55" s="34" t="s">
        <v>137</v>
      </c>
      <c r="C55" s="33"/>
      <c r="D55" s="25"/>
      <c r="E55" s="25"/>
      <c r="F55" s="25"/>
      <c r="G55" s="18" t="e">
        <f t="shared" si="2"/>
        <v>#DIV/0!</v>
      </c>
      <c r="H55" s="18" t="e">
        <f t="shared" si="3"/>
        <v>#DIV/0!</v>
      </c>
      <c r="I55" s="29"/>
    </row>
    <row r="56" spans="1:9" ht="31.5" customHeight="1">
      <c r="A56" s="14" t="s">
        <v>44</v>
      </c>
      <c r="B56" s="5" t="s">
        <v>95</v>
      </c>
      <c r="C56" s="14"/>
      <c r="D56" s="10">
        <f aca="true" t="shared" si="4" ref="D56:F57">D57</f>
        <v>370</v>
      </c>
      <c r="E56" s="10">
        <f t="shared" si="4"/>
        <v>370</v>
      </c>
      <c r="F56" s="10">
        <f t="shared" si="4"/>
        <v>249.2</v>
      </c>
      <c r="G56" s="11">
        <f t="shared" si="2"/>
        <v>0.6735135135135135</v>
      </c>
      <c r="H56" s="11">
        <f t="shared" si="3"/>
        <v>0.6735135135135135</v>
      </c>
      <c r="I56" s="30"/>
    </row>
    <row r="57" spans="1:9" ht="34.5" customHeight="1">
      <c r="A57" s="9" t="s">
        <v>88</v>
      </c>
      <c r="B57" s="8" t="s">
        <v>96</v>
      </c>
      <c r="C57" s="9"/>
      <c r="D57" s="13">
        <f t="shared" si="4"/>
        <v>370</v>
      </c>
      <c r="E57" s="13">
        <f t="shared" si="4"/>
        <v>370</v>
      </c>
      <c r="F57" s="13">
        <f t="shared" si="4"/>
        <v>249.2</v>
      </c>
      <c r="G57" s="18">
        <f t="shared" si="2"/>
        <v>0.6735135135135135</v>
      </c>
      <c r="H57" s="18">
        <f t="shared" si="3"/>
        <v>0.6735135135135135</v>
      </c>
      <c r="I57" s="30"/>
    </row>
    <row r="58" spans="1:9" s="28" customFormat="1" ht="71.25" customHeight="1">
      <c r="A58" s="23"/>
      <c r="B58" s="24" t="s">
        <v>184</v>
      </c>
      <c r="C58" s="23" t="s">
        <v>142</v>
      </c>
      <c r="D58" s="25">
        <f>D59+D60+D61</f>
        <v>370</v>
      </c>
      <c r="E58" s="25">
        <f>E59+E60+E61</f>
        <v>370</v>
      </c>
      <c r="F58" s="25">
        <f>F59+F60+F61</f>
        <v>249.2</v>
      </c>
      <c r="G58" s="69">
        <f t="shared" si="2"/>
        <v>0.6735135135135135</v>
      </c>
      <c r="H58" s="69">
        <f t="shared" si="3"/>
        <v>0.6735135135135135</v>
      </c>
      <c r="I58" s="29"/>
    </row>
    <row r="59" spans="1:9" s="28" customFormat="1" ht="105.75" customHeight="1">
      <c r="A59" s="23"/>
      <c r="B59" s="24" t="s">
        <v>157</v>
      </c>
      <c r="C59" s="23" t="s">
        <v>156</v>
      </c>
      <c r="D59" s="25">
        <v>150</v>
      </c>
      <c r="E59" s="25">
        <v>150</v>
      </c>
      <c r="F59" s="25">
        <v>149.2</v>
      </c>
      <c r="G59" s="69">
        <f t="shared" si="2"/>
        <v>0.9946666666666666</v>
      </c>
      <c r="H59" s="69">
        <f t="shared" si="3"/>
        <v>0.9946666666666666</v>
      </c>
      <c r="I59" s="29"/>
    </row>
    <row r="60" spans="1:9" s="28" customFormat="1" ht="38.25" customHeight="1">
      <c r="A60" s="23"/>
      <c r="B60" s="24" t="s">
        <v>159</v>
      </c>
      <c r="C60" s="23" t="s">
        <v>158</v>
      </c>
      <c r="D60" s="25">
        <v>100</v>
      </c>
      <c r="E60" s="25">
        <v>100</v>
      </c>
      <c r="F60" s="25">
        <v>100</v>
      </c>
      <c r="G60" s="69">
        <f t="shared" si="2"/>
        <v>1</v>
      </c>
      <c r="H60" s="69">
        <f t="shared" si="3"/>
        <v>1</v>
      </c>
      <c r="I60" s="29"/>
    </row>
    <row r="61" spans="1:9" s="28" customFormat="1" ht="57" customHeight="1">
      <c r="A61" s="23"/>
      <c r="B61" s="24" t="s">
        <v>212</v>
      </c>
      <c r="C61" s="23" t="s">
        <v>211</v>
      </c>
      <c r="D61" s="25">
        <v>120</v>
      </c>
      <c r="E61" s="25">
        <v>120</v>
      </c>
      <c r="F61" s="25">
        <v>0</v>
      </c>
      <c r="G61" s="69">
        <f t="shared" si="2"/>
        <v>0</v>
      </c>
      <c r="H61" s="69">
        <f t="shared" si="3"/>
        <v>0</v>
      </c>
      <c r="I61" s="29"/>
    </row>
    <row r="62" spans="1:9" ht="19.5" customHeight="1">
      <c r="A62" s="14" t="s">
        <v>45</v>
      </c>
      <c r="B62" s="5" t="s">
        <v>17</v>
      </c>
      <c r="C62" s="14"/>
      <c r="D62" s="10">
        <f>D65+D67+D70+D78</f>
        <v>43825.7</v>
      </c>
      <c r="E62" s="10">
        <f>E65+E67+E70+E78</f>
        <v>31023.5</v>
      </c>
      <c r="F62" s="10">
        <f>F65+F67+F70+F78</f>
        <v>10522.8</v>
      </c>
      <c r="G62" s="11">
        <f t="shared" si="2"/>
        <v>0.2401056914093785</v>
      </c>
      <c r="H62" s="11">
        <f t="shared" si="3"/>
        <v>0.33918803487678695</v>
      </c>
      <c r="I62" s="30"/>
    </row>
    <row r="63" spans="1:9" ht="33" customHeight="1" hidden="1">
      <c r="A63" s="9" t="s">
        <v>118</v>
      </c>
      <c r="B63" s="8" t="s">
        <v>119</v>
      </c>
      <c r="C63" s="9" t="s">
        <v>120</v>
      </c>
      <c r="D63" s="13">
        <v>0</v>
      </c>
      <c r="E63" s="13">
        <v>0</v>
      </c>
      <c r="F63" s="13">
        <v>0</v>
      </c>
      <c r="G63" s="18" t="e">
        <f t="shared" si="2"/>
        <v>#DIV/0!</v>
      </c>
      <c r="H63" s="18" t="e">
        <f t="shared" si="3"/>
        <v>#DIV/0!</v>
      </c>
      <c r="I63" s="30"/>
    </row>
    <row r="64" spans="1:9" ht="33" customHeight="1" hidden="1">
      <c r="A64" s="9" t="s">
        <v>118</v>
      </c>
      <c r="B64" s="8" t="s">
        <v>124</v>
      </c>
      <c r="C64" s="9" t="s">
        <v>123</v>
      </c>
      <c r="D64" s="13">
        <v>0</v>
      </c>
      <c r="E64" s="13">
        <v>0</v>
      </c>
      <c r="F64" s="13">
        <v>0</v>
      </c>
      <c r="G64" s="18" t="e">
        <f t="shared" si="2"/>
        <v>#DIV/0!</v>
      </c>
      <c r="H64" s="18" t="e">
        <f t="shared" si="3"/>
        <v>#DIV/0!</v>
      </c>
      <c r="I64" s="30"/>
    </row>
    <row r="65" spans="1:9" ht="21.75" customHeight="1">
      <c r="A65" s="9" t="s">
        <v>132</v>
      </c>
      <c r="B65" s="8" t="s">
        <v>185</v>
      </c>
      <c r="C65" s="9"/>
      <c r="D65" s="13">
        <f>D66</f>
        <v>44.6</v>
      </c>
      <c r="E65" s="13">
        <f>E66</f>
        <v>22.3</v>
      </c>
      <c r="F65" s="13">
        <f>F66</f>
        <v>0</v>
      </c>
      <c r="G65" s="18">
        <f t="shared" si="2"/>
        <v>0</v>
      </c>
      <c r="H65" s="18">
        <f t="shared" si="3"/>
        <v>0</v>
      </c>
      <c r="I65" s="30"/>
    </row>
    <row r="66" spans="1:9" s="28" customFormat="1" ht="39" customHeight="1">
      <c r="A66" s="23"/>
      <c r="B66" s="24" t="s">
        <v>144</v>
      </c>
      <c r="C66" s="23" t="s">
        <v>143</v>
      </c>
      <c r="D66" s="25">
        <v>44.6</v>
      </c>
      <c r="E66" s="25">
        <v>22.3</v>
      </c>
      <c r="F66" s="25">
        <v>0</v>
      </c>
      <c r="G66" s="69">
        <f t="shared" si="2"/>
        <v>0</v>
      </c>
      <c r="H66" s="69">
        <f t="shared" si="3"/>
        <v>0</v>
      </c>
      <c r="I66" s="29"/>
    </row>
    <row r="67" spans="1:9" ht="18" customHeight="1">
      <c r="A67" s="9" t="s">
        <v>160</v>
      </c>
      <c r="B67" s="8" t="s">
        <v>186</v>
      </c>
      <c r="C67" s="9"/>
      <c r="D67" s="13">
        <f>D68+D69</f>
        <v>600</v>
      </c>
      <c r="E67" s="13">
        <f>E68+E69</f>
        <v>552</v>
      </c>
      <c r="F67" s="13">
        <f>F68+F69</f>
        <v>0</v>
      </c>
      <c r="G67" s="18">
        <f t="shared" si="2"/>
        <v>0</v>
      </c>
      <c r="H67" s="18">
        <f t="shared" si="3"/>
        <v>0</v>
      </c>
      <c r="I67" s="30"/>
    </row>
    <row r="68" spans="1:9" s="28" customFormat="1" ht="54.75" customHeight="1">
      <c r="A68" s="23"/>
      <c r="B68" s="24" t="s">
        <v>161</v>
      </c>
      <c r="C68" s="23" t="s">
        <v>163</v>
      </c>
      <c r="D68" s="25">
        <v>504</v>
      </c>
      <c r="E68" s="25">
        <v>504</v>
      </c>
      <c r="F68" s="25">
        <v>0</v>
      </c>
      <c r="G68" s="69">
        <f t="shared" si="2"/>
        <v>0</v>
      </c>
      <c r="H68" s="69">
        <f t="shared" si="3"/>
        <v>0</v>
      </c>
      <c r="I68" s="29"/>
    </row>
    <row r="69" spans="1:9" s="28" customFormat="1" ht="52.5" customHeight="1">
      <c r="A69" s="23"/>
      <c r="B69" s="24" t="s">
        <v>162</v>
      </c>
      <c r="C69" s="23" t="s">
        <v>164</v>
      </c>
      <c r="D69" s="25">
        <v>96</v>
      </c>
      <c r="E69" s="25">
        <v>48</v>
      </c>
      <c r="F69" s="25">
        <v>0</v>
      </c>
      <c r="G69" s="69">
        <f t="shared" si="2"/>
        <v>0</v>
      </c>
      <c r="H69" s="69">
        <f t="shared" si="3"/>
        <v>0</v>
      </c>
      <c r="I69" s="29"/>
    </row>
    <row r="70" spans="1:9" ht="34.5" customHeight="1">
      <c r="A70" s="9" t="s">
        <v>66</v>
      </c>
      <c r="B70" s="8" t="s">
        <v>104</v>
      </c>
      <c r="C70" s="9"/>
      <c r="D70" s="13">
        <f>D71+D72+D76+D73+D74+D75</f>
        <v>42681.1</v>
      </c>
      <c r="E70" s="13">
        <f>E71+E72+E76+E73+E74+E75</f>
        <v>30299.2</v>
      </c>
      <c r="F70" s="13">
        <f>F71+F72+F76+F73+F74+F75</f>
        <v>10517.8</v>
      </c>
      <c r="G70" s="18">
        <f t="shared" si="2"/>
        <v>0.24642757567166731</v>
      </c>
      <c r="H70" s="18">
        <f t="shared" si="3"/>
        <v>0.3471312773934625</v>
      </c>
      <c r="I70" s="30"/>
    </row>
    <row r="71" spans="1:9" s="28" customFormat="1" ht="70.5" customHeight="1">
      <c r="A71" s="39"/>
      <c r="B71" s="24" t="s">
        <v>146</v>
      </c>
      <c r="C71" s="23" t="s">
        <v>210</v>
      </c>
      <c r="D71" s="25">
        <v>19004.5</v>
      </c>
      <c r="E71" s="25">
        <v>19004.5</v>
      </c>
      <c r="F71" s="25">
        <v>4004.5</v>
      </c>
      <c r="G71" s="69">
        <f t="shared" si="2"/>
        <v>0.21071325212449682</v>
      </c>
      <c r="H71" s="69">
        <f t="shared" si="3"/>
        <v>0.21071325212449682</v>
      </c>
      <c r="I71" s="29"/>
    </row>
    <row r="72" spans="1:9" s="43" customFormat="1" ht="63.75" customHeight="1">
      <c r="A72" s="39"/>
      <c r="B72" s="36" t="s">
        <v>146</v>
      </c>
      <c r="C72" s="37" t="s">
        <v>145</v>
      </c>
      <c r="D72" s="25">
        <v>8548.1</v>
      </c>
      <c r="E72" s="25">
        <v>4832.7</v>
      </c>
      <c r="F72" s="25">
        <v>3009.9</v>
      </c>
      <c r="G72" s="69">
        <f t="shared" si="2"/>
        <v>0.35211333512710424</v>
      </c>
      <c r="H72" s="69">
        <f t="shared" si="3"/>
        <v>0.6228195418710039</v>
      </c>
      <c r="I72" s="70"/>
    </row>
    <row r="73" spans="1:9" s="43" customFormat="1" ht="68.25" customHeight="1">
      <c r="A73" s="39"/>
      <c r="B73" s="36" t="s">
        <v>189</v>
      </c>
      <c r="C73" s="37" t="s">
        <v>188</v>
      </c>
      <c r="D73" s="25">
        <v>9543.6</v>
      </c>
      <c r="E73" s="25">
        <v>2863.1</v>
      </c>
      <c r="F73" s="25">
        <v>0</v>
      </c>
      <c r="G73" s="69">
        <f t="shared" si="2"/>
        <v>0</v>
      </c>
      <c r="H73" s="69">
        <f t="shared" si="3"/>
        <v>0</v>
      </c>
      <c r="I73" s="70"/>
    </row>
    <row r="74" spans="1:9" s="43" customFormat="1" ht="97.5" customHeight="1">
      <c r="A74" s="39"/>
      <c r="B74" s="36" t="s">
        <v>191</v>
      </c>
      <c r="C74" s="37" t="s">
        <v>190</v>
      </c>
      <c r="D74" s="25">
        <v>95.5</v>
      </c>
      <c r="E74" s="25">
        <v>95.5</v>
      </c>
      <c r="F74" s="25">
        <v>0</v>
      </c>
      <c r="G74" s="69">
        <f t="shared" si="2"/>
        <v>0</v>
      </c>
      <c r="H74" s="69">
        <f t="shared" si="3"/>
        <v>0</v>
      </c>
      <c r="I74" s="70"/>
    </row>
    <row r="75" spans="1:9" s="43" customFormat="1" ht="56.25" customHeight="1">
      <c r="A75" s="39"/>
      <c r="B75" s="36" t="s">
        <v>146</v>
      </c>
      <c r="C75" s="37" t="s">
        <v>192</v>
      </c>
      <c r="D75" s="25">
        <v>489.4</v>
      </c>
      <c r="E75" s="25">
        <v>489.4</v>
      </c>
      <c r="F75" s="25">
        <v>489.4</v>
      </c>
      <c r="G75" s="69">
        <f t="shared" si="2"/>
        <v>1</v>
      </c>
      <c r="H75" s="69">
        <f t="shared" si="3"/>
        <v>1</v>
      </c>
      <c r="I75" s="70"/>
    </row>
    <row r="76" spans="1:9" s="43" customFormat="1" ht="33" customHeight="1">
      <c r="A76" s="39"/>
      <c r="B76" s="40" t="s">
        <v>137</v>
      </c>
      <c r="C76" s="41" t="s">
        <v>138</v>
      </c>
      <c r="D76" s="25">
        <v>5000</v>
      </c>
      <c r="E76" s="25">
        <v>3014</v>
      </c>
      <c r="F76" s="25">
        <v>3014</v>
      </c>
      <c r="G76" s="69">
        <f t="shared" si="2"/>
        <v>0.6028</v>
      </c>
      <c r="H76" s="69">
        <f t="shared" si="3"/>
        <v>1</v>
      </c>
      <c r="I76" s="42"/>
    </row>
    <row r="77" spans="1:9" s="43" customFormat="1" ht="66.75" customHeight="1" hidden="1">
      <c r="A77" s="39"/>
      <c r="B77" s="40" t="s">
        <v>98</v>
      </c>
      <c r="C77" s="41" t="s">
        <v>97</v>
      </c>
      <c r="D77" s="25">
        <v>0</v>
      </c>
      <c r="E77" s="25">
        <v>0</v>
      </c>
      <c r="F77" s="25">
        <v>0</v>
      </c>
      <c r="G77" s="18" t="e">
        <f t="shared" si="2"/>
        <v>#DIV/0!</v>
      </c>
      <c r="H77" s="18" t="e">
        <f t="shared" si="3"/>
        <v>#DIV/0!</v>
      </c>
      <c r="I77" s="42"/>
    </row>
    <row r="78" spans="1:9" s="38" customFormat="1" ht="42" customHeight="1">
      <c r="A78" s="35" t="s">
        <v>46</v>
      </c>
      <c r="B78" s="44" t="s">
        <v>107</v>
      </c>
      <c r="C78" s="45"/>
      <c r="D78" s="13">
        <f>D79+D88+D80+D89</f>
        <v>500</v>
      </c>
      <c r="E78" s="13">
        <f>E79+E88+E80+E89</f>
        <v>150</v>
      </c>
      <c r="F78" s="13">
        <f>F79+F88+F80+F89</f>
        <v>5</v>
      </c>
      <c r="G78" s="18">
        <f t="shared" si="2"/>
        <v>0.01</v>
      </c>
      <c r="H78" s="18">
        <f t="shared" si="3"/>
        <v>0.03333333333333333</v>
      </c>
      <c r="I78" s="46"/>
    </row>
    <row r="79" spans="1:9" s="43" customFormat="1" ht="43.5" customHeight="1">
      <c r="A79" s="39"/>
      <c r="B79" s="47" t="s">
        <v>67</v>
      </c>
      <c r="C79" s="39" t="s">
        <v>147</v>
      </c>
      <c r="D79" s="25">
        <v>290</v>
      </c>
      <c r="E79" s="25">
        <v>145</v>
      </c>
      <c r="F79" s="25">
        <v>5</v>
      </c>
      <c r="G79" s="69">
        <f t="shared" si="2"/>
        <v>0.017241379310344827</v>
      </c>
      <c r="H79" s="69">
        <f t="shared" si="3"/>
        <v>0.034482758620689655</v>
      </c>
      <c r="I79" s="42"/>
    </row>
    <row r="80" spans="1:9" s="43" customFormat="1" ht="57.75" customHeight="1" hidden="1">
      <c r="A80" s="39"/>
      <c r="B80" s="47" t="s">
        <v>165</v>
      </c>
      <c r="C80" s="39"/>
      <c r="D80" s="25">
        <f>D81+D82+D83+D84+D85+D86+D87</f>
        <v>0</v>
      </c>
      <c r="E80" s="25">
        <f>E81+E82+E83+E84+E85+E86+E87</f>
        <v>0</v>
      </c>
      <c r="F80" s="25">
        <f>F81+F82+F83+F84+F85+F86+F87</f>
        <v>0</v>
      </c>
      <c r="G80" s="69" t="e">
        <f t="shared" si="2"/>
        <v>#DIV/0!</v>
      </c>
      <c r="H80" s="69" t="e">
        <f t="shared" si="3"/>
        <v>#DIV/0!</v>
      </c>
      <c r="I80" s="42"/>
    </row>
    <row r="81" spans="1:9" s="43" customFormat="1" ht="47.25" customHeight="1" hidden="1">
      <c r="A81" s="39"/>
      <c r="B81" s="47" t="s">
        <v>166</v>
      </c>
      <c r="C81" s="39" t="s">
        <v>193</v>
      </c>
      <c r="D81" s="25">
        <v>0</v>
      </c>
      <c r="E81" s="25">
        <v>0</v>
      </c>
      <c r="F81" s="25">
        <v>0</v>
      </c>
      <c r="G81" s="69" t="e">
        <f t="shared" si="2"/>
        <v>#DIV/0!</v>
      </c>
      <c r="H81" s="69" t="e">
        <f t="shared" si="3"/>
        <v>#DIV/0!</v>
      </c>
      <c r="I81" s="42"/>
    </row>
    <row r="82" spans="1:9" s="43" customFormat="1" ht="57" customHeight="1" hidden="1">
      <c r="A82" s="39"/>
      <c r="B82" s="47" t="s">
        <v>167</v>
      </c>
      <c r="C82" s="39" t="s">
        <v>194</v>
      </c>
      <c r="D82" s="25">
        <v>0</v>
      </c>
      <c r="E82" s="25">
        <v>0</v>
      </c>
      <c r="F82" s="25">
        <v>0</v>
      </c>
      <c r="G82" s="69" t="e">
        <f t="shared" si="2"/>
        <v>#DIV/0!</v>
      </c>
      <c r="H82" s="69" t="e">
        <f t="shared" si="3"/>
        <v>#DIV/0!</v>
      </c>
      <c r="I82" s="42"/>
    </row>
    <row r="83" spans="1:9" s="43" customFormat="1" ht="57" customHeight="1" hidden="1">
      <c r="A83" s="39"/>
      <c r="B83" s="47" t="s">
        <v>168</v>
      </c>
      <c r="C83" s="39" t="s">
        <v>198</v>
      </c>
      <c r="D83" s="25">
        <v>0</v>
      </c>
      <c r="E83" s="25">
        <v>0</v>
      </c>
      <c r="F83" s="25">
        <v>0</v>
      </c>
      <c r="G83" s="69" t="e">
        <f t="shared" si="2"/>
        <v>#DIV/0!</v>
      </c>
      <c r="H83" s="69" t="e">
        <f t="shared" si="3"/>
        <v>#DIV/0!</v>
      </c>
      <c r="I83" s="42"/>
    </row>
    <row r="84" spans="1:9" s="43" customFormat="1" ht="66.75" customHeight="1" hidden="1">
      <c r="A84" s="39"/>
      <c r="B84" s="47" t="s">
        <v>169</v>
      </c>
      <c r="C84" s="39" t="s">
        <v>197</v>
      </c>
      <c r="D84" s="25">
        <v>0</v>
      </c>
      <c r="E84" s="25">
        <v>0</v>
      </c>
      <c r="F84" s="25">
        <v>0</v>
      </c>
      <c r="G84" s="69" t="e">
        <f t="shared" si="2"/>
        <v>#DIV/0!</v>
      </c>
      <c r="H84" s="69" t="e">
        <f t="shared" si="3"/>
        <v>#DIV/0!</v>
      </c>
      <c r="I84" s="42"/>
    </row>
    <row r="85" spans="1:9" s="43" customFormat="1" ht="57" customHeight="1" hidden="1">
      <c r="A85" s="39"/>
      <c r="B85" s="47" t="s">
        <v>170</v>
      </c>
      <c r="C85" s="39" t="s">
        <v>195</v>
      </c>
      <c r="D85" s="25">
        <v>0</v>
      </c>
      <c r="E85" s="25">
        <v>0</v>
      </c>
      <c r="F85" s="25">
        <v>0</v>
      </c>
      <c r="G85" s="69" t="e">
        <f t="shared" si="2"/>
        <v>#DIV/0!</v>
      </c>
      <c r="H85" s="69" t="e">
        <f t="shared" si="3"/>
        <v>#DIV/0!</v>
      </c>
      <c r="I85" s="42"/>
    </row>
    <row r="86" spans="1:9" s="43" customFormat="1" ht="61.5" customHeight="1" hidden="1">
      <c r="A86" s="39"/>
      <c r="B86" s="47" t="s">
        <v>171</v>
      </c>
      <c r="C86" s="39" t="s">
        <v>196</v>
      </c>
      <c r="D86" s="25">
        <v>0</v>
      </c>
      <c r="E86" s="25">
        <v>0</v>
      </c>
      <c r="F86" s="25">
        <v>0</v>
      </c>
      <c r="G86" s="69" t="e">
        <f t="shared" si="2"/>
        <v>#DIV/0!</v>
      </c>
      <c r="H86" s="69" t="e">
        <f t="shared" si="3"/>
        <v>#DIV/0!</v>
      </c>
      <c r="I86" s="42"/>
    </row>
    <row r="87" spans="1:9" s="43" customFormat="1" ht="62.25" customHeight="1" hidden="1">
      <c r="A87" s="39"/>
      <c r="B87" s="47" t="s">
        <v>172</v>
      </c>
      <c r="C87" s="39" t="s">
        <v>199</v>
      </c>
      <c r="D87" s="25">
        <v>0</v>
      </c>
      <c r="E87" s="25">
        <v>0</v>
      </c>
      <c r="F87" s="25">
        <v>0</v>
      </c>
      <c r="G87" s="69" t="e">
        <f t="shared" si="2"/>
        <v>#DIV/0!</v>
      </c>
      <c r="H87" s="69" t="e">
        <f t="shared" si="3"/>
        <v>#DIV/0!</v>
      </c>
      <c r="I87" s="42"/>
    </row>
    <row r="88" spans="1:9" s="43" customFormat="1" ht="54.75" customHeight="1">
      <c r="A88" s="39"/>
      <c r="B88" s="47" t="s">
        <v>173</v>
      </c>
      <c r="C88" s="39" t="s">
        <v>174</v>
      </c>
      <c r="D88" s="25">
        <v>10</v>
      </c>
      <c r="E88" s="25">
        <v>5</v>
      </c>
      <c r="F88" s="25">
        <v>0</v>
      </c>
      <c r="G88" s="69">
        <f t="shared" si="2"/>
        <v>0</v>
      </c>
      <c r="H88" s="69">
        <f t="shared" si="3"/>
        <v>0</v>
      </c>
      <c r="I88" s="42"/>
    </row>
    <row r="89" spans="1:9" s="43" customFormat="1" ht="54.75" customHeight="1">
      <c r="A89" s="39"/>
      <c r="B89" s="47" t="s">
        <v>218</v>
      </c>
      <c r="C89" s="39" t="s">
        <v>217</v>
      </c>
      <c r="D89" s="25">
        <v>200</v>
      </c>
      <c r="E89" s="25">
        <v>0</v>
      </c>
      <c r="F89" s="25">
        <v>0</v>
      </c>
      <c r="G89" s="69">
        <f t="shared" si="2"/>
        <v>0</v>
      </c>
      <c r="H89" s="69">
        <v>0</v>
      </c>
      <c r="I89" s="42"/>
    </row>
    <row r="90" spans="1:9" ht="21" customHeight="1">
      <c r="A90" s="14" t="s">
        <v>47</v>
      </c>
      <c r="B90" s="5" t="s">
        <v>18</v>
      </c>
      <c r="C90" s="14"/>
      <c r="D90" s="10">
        <f>D91+D94</f>
        <v>8483.800000000001</v>
      </c>
      <c r="E90" s="10">
        <f>E91+E94</f>
        <v>6350.400000000001</v>
      </c>
      <c r="F90" s="10">
        <f>F91+F94</f>
        <v>2613.7</v>
      </c>
      <c r="G90" s="11">
        <f t="shared" si="2"/>
        <v>0.30808128433013504</v>
      </c>
      <c r="H90" s="11">
        <f t="shared" si="3"/>
        <v>0.41158037288989663</v>
      </c>
      <c r="I90" s="30"/>
    </row>
    <row r="91" spans="1:9" ht="18.75" customHeight="1">
      <c r="A91" s="9" t="s">
        <v>48</v>
      </c>
      <c r="B91" s="8" t="s">
        <v>19</v>
      </c>
      <c r="C91" s="14"/>
      <c r="D91" s="13">
        <f>D93+D92</f>
        <v>1800</v>
      </c>
      <c r="E91" s="13">
        <f>E93+E92</f>
        <v>900</v>
      </c>
      <c r="F91" s="13">
        <f>F93+F92</f>
        <v>13</v>
      </c>
      <c r="G91" s="18">
        <f t="shared" si="2"/>
        <v>0.007222222222222222</v>
      </c>
      <c r="H91" s="18">
        <f t="shared" si="3"/>
        <v>0.014444444444444444</v>
      </c>
      <c r="I91" s="30"/>
    </row>
    <row r="92" spans="1:9" s="28" customFormat="1" ht="50.25" customHeight="1">
      <c r="A92" s="23"/>
      <c r="B92" s="24" t="s">
        <v>201</v>
      </c>
      <c r="C92" s="23" t="s">
        <v>200</v>
      </c>
      <c r="D92" s="25">
        <v>13</v>
      </c>
      <c r="E92" s="25">
        <v>13</v>
      </c>
      <c r="F92" s="25">
        <v>13</v>
      </c>
      <c r="G92" s="69">
        <f t="shared" si="2"/>
        <v>1</v>
      </c>
      <c r="H92" s="69">
        <f t="shared" si="3"/>
        <v>1</v>
      </c>
      <c r="I92" s="29"/>
    </row>
    <row r="93" spans="1:9" s="28" customFormat="1" ht="45" customHeight="1">
      <c r="A93" s="23"/>
      <c r="B93" s="24" t="s">
        <v>99</v>
      </c>
      <c r="C93" s="23" t="s">
        <v>175</v>
      </c>
      <c r="D93" s="25">
        <v>1787</v>
      </c>
      <c r="E93" s="25">
        <v>887</v>
      </c>
      <c r="F93" s="25">
        <v>0</v>
      </c>
      <c r="G93" s="69">
        <f t="shared" si="2"/>
        <v>0</v>
      </c>
      <c r="H93" s="69">
        <f t="shared" si="3"/>
        <v>0</v>
      </c>
      <c r="I93" s="29"/>
    </row>
    <row r="94" spans="1:9" ht="16.5">
      <c r="A94" s="9" t="s">
        <v>49</v>
      </c>
      <c r="B94" s="8" t="s">
        <v>20</v>
      </c>
      <c r="C94" s="14"/>
      <c r="D94" s="13">
        <f>D95+D103</f>
        <v>6683.800000000001</v>
      </c>
      <c r="E94" s="13">
        <f>E95+E103</f>
        <v>5450.400000000001</v>
      </c>
      <c r="F94" s="13">
        <f>F95+F103</f>
        <v>2600.7</v>
      </c>
      <c r="G94" s="18">
        <f t="shared" si="2"/>
        <v>0.3891050001496154</v>
      </c>
      <c r="H94" s="18">
        <f t="shared" si="3"/>
        <v>0.4771576398062527</v>
      </c>
      <c r="I94" s="30"/>
    </row>
    <row r="95" spans="1:9" s="28" customFormat="1" ht="101.25" customHeight="1">
      <c r="A95" s="71"/>
      <c r="B95" s="24" t="s">
        <v>221</v>
      </c>
      <c r="C95" s="23"/>
      <c r="D95" s="25">
        <f>D96+D97+D99+D101+D102+D100+D98</f>
        <v>6500.000000000001</v>
      </c>
      <c r="E95" s="25">
        <f>E96+E97+E99+E101+E102+E100+E98</f>
        <v>5266.6</v>
      </c>
      <c r="F95" s="25">
        <f>F96+F97+F99+F101+F102+F100+F98</f>
        <v>2586</v>
      </c>
      <c r="G95" s="69">
        <f t="shared" si="2"/>
        <v>0.3978461538461538</v>
      </c>
      <c r="H95" s="69">
        <f t="shared" si="3"/>
        <v>0.49101887365662855</v>
      </c>
      <c r="I95" s="29"/>
    </row>
    <row r="96" spans="1:9" s="28" customFormat="1" ht="54.75" customHeight="1" hidden="1">
      <c r="A96" s="71"/>
      <c r="B96" s="24" t="s">
        <v>203</v>
      </c>
      <c r="C96" s="23" t="s">
        <v>202</v>
      </c>
      <c r="D96" s="25">
        <v>0</v>
      </c>
      <c r="E96" s="25">
        <v>0</v>
      </c>
      <c r="F96" s="25">
        <v>0</v>
      </c>
      <c r="G96" s="69" t="e">
        <f t="shared" si="2"/>
        <v>#DIV/0!</v>
      </c>
      <c r="H96" s="69" t="e">
        <f t="shared" si="3"/>
        <v>#DIV/0!</v>
      </c>
      <c r="I96" s="29"/>
    </row>
    <row r="97" spans="1:9" s="28" customFormat="1" ht="53.25" customHeight="1" hidden="1">
      <c r="A97" s="71"/>
      <c r="B97" s="48" t="s">
        <v>177</v>
      </c>
      <c r="C97" s="49" t="s">
        <v>176</v>
      </c>
      <c r="D97" s="25">
        <v>0</v>
      </c>
      <c r="E97" s="25">
        <v>0</v>
      </c>
      <c r="F97" s="25">
        <v>0</v>
      </c>
      <c r="G97" s="69" t="e">
        <f t="shared" si="2"/>
        <v>#DIV/0!</v>
      </c>
      <c r="H97" s="69" t="e">
        <f t="shared" si="3"/>
        <v>#DIV/0!</v>
      </c>
      <c r="I97" s="29"/>
    </row>
    <row r="98" spans="1:9" s="28" customFormat="1" ht="73.5" customHeight="1">
      <c r="A98" s="71"/>
      <c r="B98" s="48" t="s">
        <v>220</v>
      </c>
      <c r="C98" s="49" t="s">
        <v>219</v>
      </c>
      <c r="D98" s="25">
        <v>475.3</v>
      </c>
      <c r="E98" s="25">
        <v>0</v>
      </c>
      <c r="F98" s="25">
        <v>0</v>
      </c>
      <c r="G98" s="69">
        <f t="shared" si="2"/>
        <v>0</v>
      </c>
      <c r="H98" s="69">
        <v>0</v>
      </c>
      <c r="I98" s="29"/>
    </row>
    <row r="99" spans="1:9" s="28" customFormat="1" ht="59.25" customHeight="1">
      <c r="A99" s="71"/>
      <c r="B99" s="48" t="s">
        <v>205</v>
      </c>
      <c r="C99" s="49" t="s">
        <v>204</v>
      </c>
      <c r="D99" s="25">
        <v>2286</v>
      </c>
      <c r="E99" s="25">
        <v>2286</v>
      </c>
      <c r="F99" s="25">
        <v>2286</v>
      </c>
      <c r="G99" s="69">
        <f t="shared" si="2"/>
        <v>1</v>
      </c>
      <c r="H99" s="69">
        <f t="shared" si="3"/>
        <v>1</v>
      </c>
      <c r="I99" s="29"/>
    </row>
    <row r="100" spans="1:9" s="28" customFormat="1" ht="57" customHeight="1">
      <c r="A100" s="71"/>
      <c r="B100" s="48" t="s">
        <v>214</v>
      </c>
      <c r="C100" s="49" t="s">
        <v>213</v>
      </c>
      <c r="D100" s="25">
        <v>2340.3</v>
      </c>
      <c r="E100" s="25">
        <v>2340.3</v>
      </c>
      <c r="F100" s="25">
        <v>0</v>
      </c>
      <c r="G100" s="69">
        <f t="shared" si="2"/>
        <v>0</v>
      </c>
      <c r="H100" s="69">
        <f t="shared" si="3"/>
        <v>0</v>
      </c>
      <c r="I100" s="29"/>
    </row>
    <row r="101" spans="1:9" s="28" customFormat="1" ht="51" customHeight="1">
      <c r="A101" s="71"/>
      <c r="B101" s="48" t="s">
        <v>207</v>
      </c>
      <c r="C101" s="49" t="s">
        <v>206</v>
      </c>
      <c r="D101" s="25">
        <v>500</v>
      </c>
      <c r="E101" s="25">
        <v>500</v>
      </c>
      <c r="F101" s="25">
        <v>300</v>
      </c>
      <c r="G101" s="69">
        <f t="shared" si="2"/>
        <v>0.6</v>
      </c>
      <c r="H101" s="69">
        <f t="shared" si="3"/>
        <v>0.6</v>
      </c>
      <c r="I101" s="29"/>
    </row>
    <row r="102" spans="1:9" s="28" customFormat="1" ht="28.5" customHeight="1">
      <c r="A102" s="23"/>
      <c r="B102" s="24" t="s">
        <v>178</v>
      </c>
      <c r="C102" s="49" t="s">
        <v>179</v>
      </c>
      <c r="D102" s="25">
        <v>898.4</v>
      </c>
      <c r="E102" s="25">
        <v>140.3</v>
      </c>
      <c r="F102" s="25">
        <v>0</v>
      </c>
      <c r="G102" s="69">
        <f t="shared" si="2"/>
        <v>0</v>
      </c>
      <c r="H102" s="69">
        <f t="shared" si="3"/>
        <v>0</v>
      </c>
      <c r="I102" s="29"/>
    </row>
    <row r="103" spans="1:9" s="28" customFormat="1" ht="40.5" customHeight="1">
      <c r="A103" s="23"/>
      <c r="B103" s="24" t="s">
        <v>209</v>
      </c>
      <c r="C103" s="49" t="s">
        <v>208</v>
      </c>
      <c r="D103" s="25">
        <v>183.8</v>
      </c>
      <c r="E103" s="25">
        <v>183.8</v>
      </c>
      <c r="F103" s="25">
        <v>14.7</v>
      </c>
      <c r="G103" s="69">
        <f t="shared" si="2"/>
        <v>0.07997823721436342</v>
      </c>
      <c r="H103" s="69">
        <f t="shared" si="3"/>
        <v>0.07997823721436342</v>
      </c>
      <c r="I103" s="29"/>
    </row>
    <row r="104" spans="1:9" ht="35.25" customHeight="1">
      <c r="A104" s="14" t="s">
        <v>21</v>
      </c>
      <c r="B104" s="5" t="s">
        <v>22</v>
      </c>
      <c r="C104" s="14"/>
      <c r="D104" s="10">
        <f>D105+D106+D108+D109+D107</f>
        <v>460750.4</v>
      </c>
      <c r="E104" s="10">
        <f>E105+E106+E108+E109+E107</f>
        <v>280101.60000000003</v>
      </c>
      <c r="F104" s="10">
        <f>F105+F106+F108+F109+F107</f>
        <v>248129.2</v>
      </c>
      <c r="G104" s="11">
        <f t="shared" si="2"/>
        <v>0.5385327934604072</v>
      </c>
      <c r="H104" s="11">
        <f t="shared" si="3"/>
        <v>0.8858542757342335</v>
      </c>
      <c r="I104" s="30"/>
    </row>
    <row r="105" spans="1:9" s="28" customFormat="1" ht="20.25" customHeight="1">
      <c r="A105" s="23" t="s">
        <v>23</v>
      </c>
      <c r="B105" s="24" t="s">
        <v>85</v>
      </c>
      <c r="C105" s="23" t="s">
        <v>23</v>
      </c>
      <c r="D105" s="25">
        <v>128136.7</v>
      </c>
      <c r="E105" s="25">
        <v>74625.5</v>
      </c>
      <c r="F105" s="25">
        <v>64215</v>
      </c>
      <c r="G105" s="69">
        <f t="shared" si="2"/>
        <v>0.5011444808552117</v>
      </c>
      <c r="H105" s="69">
        <f aca="true" t="shared" si="5" ref="H105:H137">F105/E105</f>
        <v>0.8604967470904717</v>
      </c>
      <c r="I105" s="29"/>
    </row>
    <row r="106" spans="1:9" s="28" customFormat="1" ht="20.25" customHeight="1">
      <c r="A106" s="23" t="s">
        <v>24</v>
      </c>
      <c r="B106" s="24" t="s">
        <v>86</v>
      </c>
      <c r="C106" s="23" t="s">
        <v>24</v>
      </c>
      <c r="D106" s="25">
        <v>279614.9</v>
      </c>
      <c r="E106" s="25">
        <v>169996.4</v>
      </c>
      <c r="F106" s="25">
        <v>154543.8</v>
      </c>
      <c r="G106" s="69">
        <f t="shared" si="2"/>
        <v>0.5527023059214655</v>
      </c>
      <c r="H106" s="69">
        <f t="shared" si="5"/>
        <v>0.9091004280090637</v>
      </c>
      <c r="I106" s="29"/>
    </row>
    <row r="107" spans="1:9" s="28" customFormat="1" ht="20.25" customHeight="1">
      <c r="A107" s="23" t="s">
        <v>180</v>
      </c>
      <c r="B107" s="24" t="s">
        <v>181</v>
      </c>
      <c r="C107" s="23" t="s">
        <v>180</v>
      </c>
      <c r="D107" s="25">
        <v>26318.6</v>
      </c>
      <c r="E107" s="25">
        <v>16079.4</v>
      </c>
      <c r="F107" s="25">
        <v>14566.1</v>
      </c>
      <c r="G107" s="69">
        <f t="shared" si="2"/>
        <v>0.5534526912525742</v>
      </c>
      <c r="H107" s="69">
        <f t="shared" si="5"/>
        <v>0.905885791758399</v>
      </c>
      <c r="I107" s="29"/>
    </row>
    <row r="108" spans="1:9" s="28" customFormat="1" ht="20.25" customHeight="1">
      <c r="A108" s="23" t="s">
        <v>25</v>
      </c>
      <c r="B108" s="24" t="s">
        <v>136</v>
      </c>
      <c r="C108" s="23" t="s">
        <v>25</v>
      </c>
      <c r="D108" s="25">
        <v>4920.5</v>
      </c>
      <c r="E108" s="25">
        <v>4275.6</v>
      </c>
      <c r="F108" s="25">
        <v>2490.1</v>
      </c>
      <c r="G108" s="69">
        <f t="shared" si="2"/>
        <v>0.5060664566609084</v>
      </c>
      <c r="H108" s="69">
        <f t="shared" si="5"/>
        <v>0.5823977921227429</v>
      </c>
      <c r="I108" s="29"/>
    </row>
    <row r="109" spans="1:9" s="28" customFormat="1" ht="20.25" customHeight="1">
      <c r="A109" s="23" t="s">
        <v>26</v>
      </c>
      <c r="B109" s="24" t="s">
        <v>183</v>
      </c>
      <c r="C109" s="23" t="s">
        <v>26</v>
      </c>
      <c r="D109" s="25">
        <v>21759.7</v>
      </c>
      <c r="E109" s="25">
        <v>15124.7</v>
      </c>
      <c r="F109" s="25">
        <v>12314.2</v>
      </c>
      <c r="G109" s="69">
        <f t="shared" si="2"/>
        <v>0.565917728645156</v>
      </c>
      <c r="H109" s="69">
        <f t="shared" si="5"/>
        <v>0.8141781324588256</v>
      </c>
      <c r="I109" s="29"/>
    </row>
    <row r="110" spans="1:9" ht="20.25" customHeight="1">
      <c r="A110" s="14" t="s">
        <v>27</v>
      </c>
      <c r="B110" s="5" t="s">
        <v>87</v>
      </c>
      <c r="C110" s="14"/>
      <c r="D110" s="10">
        <f>D111++D112</f>
        <v>85147.2</v>
      </c>
      <c r="E110" s="10">
        <f>E111++E112</f>
        <v>48317.2</v>
      </c>
      <c r="F110" s="10">
        <f>F111++F112</f>
        <v>38543.899999999994</v>
      </c>
      <c r="G110" s="11">
        <f t="shared" si="2"/>
        <v>0.45267372268260136</v>
      </c>
      <c r="H110" s="11">
        <f t="shared" si="5"/>
        <v>0.797726275529211</v>
      </c>
      <c r="I110" s="30"/>
    </row>
    <row r="111" spans="1:9" s="28" customFormat="1" ht="20.25" customHeight="1">
      <c r="A111" s="23" t="s">
        <v>28</v>
      </c>
      <c r="B111" s="24" t="s">
        <v>29</v>
      </c>
      <c r="C111" s="23" t="s">
        <v>28</v>
      </c>
      <c r="D111" s="25">
        <v>72986.4</v>
      </c>
      <c r="E111" s="25">
        <v>43490.5</v>
      </c>
      <c r="F111" s="25">
        <v>35349.7</v>
      </c>
      <c r="G111" s="69">
        <f t="shared" si="2"/>
        <v>0.4843326975984567</v>
      </c>
      <c r="H111" s="69">
        <f t="shared" si="5"/>
        <v>0.8128142927765833</v>
      </c>
      <c r="I111" s="29"/>
    </row>
    <row r="112" spans="1:9" s="28" customFormat="1" ht="20.25" customHeight="1">
      <c r="A112" s="23" t="s">
        <v>30</v>
      </c>
      <c r="B112" s="24" t="s">
        <v>222</v>
      </c>
      <c r="C112" s="23" t="s">
        <v>30</v>
      </c>
      <c r="D112" s="25">
        <v>12160.8</v>
      </c>
      <c r="E112" s="25">
        <v>4826.7</v>
      </c>
      <c r="F112" s="25">
        <v>3194.2</v>
      </c>
      <c r="G112" s="69">
        <f t="shared" si="2"/>
        <v>0.26266364054996383</v>
      </c>
      <c r="H112" s="69">
        <f t="shared" si="5"/>
        <v>0.6617771976712868</v>
      </c>
      <c r="I112" s="29"/>
    </row>
    <row r="113" spans="1:9" ht="20.25" customHeight="1">
      <c r="A113" s="50" t="s">
        <v>31</v>
      </c>
      <c r="B113" s="51" t="s">
        <v>32</v>
      </c>
      <c r="C113" s="50"/>
      <c r="D113" s="10">
        <f>D114+D116+D119+D120+D123+D121+D122+D115+D117+D118</f>
        <v>21129.699999999997</v>
      </c>
      <c r="E113" s="10">
        <f>E114+E116+E119+E120+E123+E121+E122+E115+E117+E118</f>
        <v>11591.2</v>
      </c>
      <c r="F113" s="10">
        <f>F114+F116+F119+F120+F123+F121+F122+F115+F117+F118</f>
        <v>11310.6</v>
      </c>
      <c r="G113" s="11">
        <f t="shared" si="2"/>
        <v>0.5352939227722118</v>
      </c>
      <c r="H113" s="11">
        <f t="shared" si="5"/>
        <v>0.9757919801228518</v>
      </c>
      <c r="I113" s="30"/>
    </row>
    <row r="114" spans="1:9" ht="30" customHeight="1">
      <c r="A114" s="35" t="s">
        <v>33</v>
      </c>
      <c r="B114" s="52" t="s">
        <v>115</v>
      </c>
      <c r="C114" s="35" t="s">
        <v>33</v>
      </c>
      <c r="D114" s="13">
        <v>1100</v>
      </c>
      <c r="E114" s="13">
        <v>768.4</v>
      </c>
      <c r="F114" s="13">
        <v>768.4</v>
      </c>
      <c r="G114" s="18">
        <f t="shared" si="2"/>
        <v>0.6985454545454545</v>
      </c>
      <c r="H114" s="18">
        <f t="shared" si="5"/>
        <v>1</v>
      </c>
      <c r="I114" s="30"/>
    </row>
    <row r="115" spans="1:9" ht="44.25" customHeight="1">
      <c r="A115" s="35" t="s">
        <v>34</v>
      </c>
      <c r="B115" s="52" t="s">
        <v>182</v>
      </c>
      <c r="C115" s="35" t="s">
        <v>34</v>
      </c>
      <c r="D115" s="13">
        <v>16406.8</v>
      </c>
      <c r="E115" s="13">
        <v>7815.1</v>
      </c>
      <c r="F115" s="13">
        <v>7582.8</v>
      </c>
      <c r="G115" s="18">
        <f t="shared" si="2"/>
        <v>0.4621742204451813</v>
      </c>
      <c r="H115" s="18">
        <f t="shared" si="5"/>
        <v>0.9702754923161572</v>
      </c>
      <c r="I115" s="30"/>
    </row>
    <row r="116" spans="1:9" ht="36" customHeight="1" hidden="1">
      <c r="A116" s="35" t="s">
        <v>34</v>
      </c>
      <c r="B116" s="52" t="s">
        <v>100</v>
      </c>
      <c r="C116" s="35" t="s">
        <v>116</v>
      </c>
      <c r="D116" s="13">
        <v>0</v>
      </c>
      <c r="E116" s="13">
        <v>0</v>
      </c>
      <c r="F116" s="13">
        <v>0</v>
      </c>
      <c r="G116" s="18" t="e">
        <f t="shared" si="2"/>
        <v>#DIV/0!</v>
      </c>
      <c r="H116" s="18" t="e">
        <f t="shared" si="5"/>
        <v>#DIV/0!</v>
      </c>
      <c r="I116" s="30"/>
    </row>
    <row r="117" spans="1:9" ht="36" customHeight="1" hidden="1">
      <c r="A117" s="35" t="s">
        <v>34</v>
      </c>
      <c r="B117" s="52" t="s">
        <v>127</v>
      </c>
      <c r="C117" s="35" t="s">
        <v>135</v>
      </c>
      <c r="D117" s="13">
        <v>0</v>
      </c>
      <c r="E117" s="13">
        <v>0</v>
      </c>
      <c r="F117" s="13">
        <v>0</v>
      </c>
      <c r="G117" s="18" t="e">
        <f t="shared" si="2"/>
        <v>#DIV/0!</v>
      </c>
      <c r="H117" s="18" t="e">
        <f t="shared" si="5"/>
        <v>#DIV/0!</v>
      </c>
      <c r="I117" s="30"/>
    </row>
    <row r="118" spans="1:9" ht="45" customHeight="1" hidden="1">
      <c r="A118" s="35" t="s">
        <v>34</v>
      </c>
      <c r="B118" s="52" t="s">
        <v>134</v>
      </c>
      <c r="C118" s="35" t="s">
        <v>133</v>
      </c>
      <c r="D118" s="13">
        <v>0</v>
      </c>
      <c r="E118" s="13">
        <v>0</v>
      </c>
      <c r="F118" s="13">
        <v>0</v>
      </c>
      <c r="G118" s="18" t="e">
        <f t="shared" si="2"/>
        <v>#DIV/0!</v>
      </c>
      <c r="H118" s="18" t="e">
        <f t="shared" si="5"/>
        <v>#DIV/0!</v>
      </c>
      <c r="I118" s="30"/>
    </row>
    <row r="119" spans="1:9" ht="22.5" customHeight="1" hidden="1">
      <c r="A119" s="9" t="s">
        <v>34</v>
      </c>
      <c r="B119" s="8" t="s">
        <v>125</v>
      </c>
      <c r="C119" s="9" t="s">
        <v>126</v>
      </c>
      <c r="D119" s="13">
        <v>0</v>
      </c>
      <c r="E119" s="13">
        <v>0</v>
      </c>
      <c r="F119" s="13">
        <v>0</v>
      </c>
      <c r="G119" s="18" t="e">
        <f t="shared" si="2"/>
        <v>#DIV/0!</v>
      </c>
      <c r="H119" s="18" t="e">
        <f t="shared" si="5"/>
        <v>#DIV/0!</v>
      </c>
      <c r="I119" s="30"/>
    </row>
    <row r="120" spans="1:9" ht="35.25" customHeight="1" hidden="1">
      <c r="A120" s="9" t="s">
        <v>34</v>
      </c>
      <c r="B120" s="8" t="s">
        <v>101</v>
      </c>
      <c r="C120" s="9" t="s">
        <v>102</v>
      </c>
      <c r="D120" s="13">
        <v>0</v>
      </c>
      <c r="E120" s="13">
        <v>0</v>
      </c>
      <c r="F120" s="13">
        <v>0</v>
      </c>
      <c r="G120" s="18" t="e">
        <f aca="true" t="shared" si="6" ref="G120:G137">F120/D120</f>
        <v>#DIV/0!</v>
      </c>
      <c r="H120" s="18" t="e">
        <f t="shared" si="5"/>
        <v>#DIV/0!</v>
      </c>
      <c r="I120" s="30"/>
    </row>
    <row r="121" spans="1:9" ht="30.75" customHeight="1" hidden="1">
      <c r="A121" s="9" t="s">
        <v>34</v>
      </c>
      <c r="B121" s="8" t="s">
        <v>127</v>
      </c>
      <c r="C121" s="9" t="s">
        <v>128</v>
      </c>
      <c r="D121" s="13">
        <v>0</v>
      </c>
      <c r="E121" s="13">
        <v>0</v>
      </c>
      <c r="F121" s="13">
        <v>0</v>
      </c>
      <c r="G121" s="18" t="e">
        <f t="shared" si="6"/>
        <v>#DIV/0!</v>
      </c>
      <c r="H121" s="18" t="e">
        <f t="shared" si="5"/>
        <v>#DIV/0!</v>
      </c>
      <c r="I121" s="30"/>
    </row>
    <row r="122" spans="1:9" ht="44.25" customHeight="1" hidden="1">
      <c r="A122" s="9" t="s">
        <v>34</v>
      </c>
      <c r="B122" s="8" t="s">
        <v>130</v>
      </c>
      <c r="C122" s="9" t="s">
        <v>129</v>
      </c>
      <c r="D122" s="13">
        <v>0</v>
      </c>
      <c r="E122" s="13">
        <v>0</v>
      </c>
      <c r="F122" s="13">
        <v>0</v>
      </c>
      <c r="G122" s="18" t="e">
        <f t="shared" si="6"/>
        <v>#DIV/0!</v>
      </c>
      <c r="H122" s="18" t="e">
        <f t="shared" si="5"/>
        <v>#DIV/0!</v>
      </c>
      <c r="I122" s="30"/>
    </row>
    <row r="123" spans="1:9" ht="36" customHeight="1">
      <c r="A123" s="9" t="s">
        <v>35</v>
      </c>
      <c r="B123" s="8" t="s">
        <v>240</v>
      </c>
      <c r="C123" s="9" t="s">
        <v>148</v>
      </c>
      <c r="D123" s="13">
        <v>3622.9</v>
      </c>
      <c r="E123" s="13">
        <v>3007.7</v>
      </c>
      <c r="F123" s="13">
        <v>2959.4</v>
      </c>
      <c r="G123" s="18">
        <f t="shared" si="6"/>
        <v>0.816859422009992</v>
      </c>
      <c r="H123" s="18">
        <f t="shared" si="5"/>
        <v>0.9839412175416432</v>
      </c>
      <c r="I123" s="30"/>
    </row>
    <row r="124" spans="1:9" ht="26.25" customHeight="1">
      <c r="A124" s="14" t="s">
        <v>36</v>
      </c>
      <c r="B124" s="5" t="s">
        <v>69</v>
      </c>
      <c r="C124" s="14"/>
      <c r="D124" s="10">
        <f>D125+D126</f>
        <v>596.1</v>
      </c>
      <c r="E124" s="10">
        <f>E125+E126</f>
        <v>387.6</v>
      </c>
      <c r="F124" s="10">
        <f>F125+F126</f>
        <v>383.3</v>
      </c>
      <c r="G124" s="11">
        <f t="shared" si="6"/>
        <v>0.6430129172957557</v>
      </c>
      <c r="H124" s="11">
        <f t="shared" si="5"/>
        <v>0.9889060887512899</v>
      </c>
      <c r="I124" s="30"/>
    </row>
    <row r="125" spans="1:9" ht="23.25" customHeight="1" hidden="1">
      <c r="A125" s="9" t="s">
        <v>37</v>
      </c>
      <c r="B125" s="8" t="s">
        <v>70</v>
      </c>
      <c r="C125" s="9" t="s">
        <v>37</v>
      </c>
      <c r="D125" s="13">
        <v>0</v>
      </c>
      <c r="E125" s="13">
        <v>0</v>
      </c>
      <c r="F125" s="13">
        <v>0</v>
      </c>
      <c r="G125" s="18" t="e">
        <f t="shared" si="6"/>
        <v>#DIV/0!</v>
      </c>
      <c r="H125" s="18" t="e">
        <f t="shared" si="5"/>
        <v>#DIV/0!</v>
      </c>
      <c r="I125" s="30"/>
    </row>
    <row r="126" spans="1:9" ht="26.25" customHeight="1">
      <c r="A126" s="9" t="s">
        <v>71</v>
      </c>
      <c r="B126" s="8" t="s">
        <v>72</v>
      </c>
      <c r="C126" s="9" t="s">
        <v>71</v>
      </c>
      <c r="D126" s="13">
        <v>596.1</v>
      </c>
      <c r="E126" s="13">
        <v>387.6</v>
      </c>
      <c r="F126" s="13">
        <v>383.3</v>
      </c>
      <c r="G126" s="18">
        <f t="shared" si="6"/>
        <v>0.6430129172957557</v>
      </c>
      <c r="H126" s="18">
        <f t="shared" si="5"/>
        <v>0.9889060887512899</v>
      </c>
      <c r="I126" s="30"/>
    </row>
    <row r="127" spans="1:9" ht="26.25" customHeight="1" hidden="1">
      <c r="A127" s="9"/>
      <c r="B127" s="24" t="s">
        <v>16</v>
      </c>
      <c r="C127" s="9"/>
      <c r="D127" s="13">
        <v>0</v>
      </c>
      <c r="E127" s="13">
        <v>0</v>
      </c>
      <c r="F127" s="13">
        <v>0</v>
      </c>
      <c r="G127" s="18" t="e">
        <f t="shared" si="6"/>
        <v>#DIV/0!</v>
      </c>
      <c r="H127" s="18" t="e">
        <f t="shared" si="5"/>
        <v>#DIV/0!</v>
      </c>
      <c r="I127" s="30"/>
    </row>
    <row r="128" spans="1:9" ht="27" customHeight="1">
      <c r="A128" s="14" t="s">
        <v>73</v>
      </c>
      <c r="B128" s="5" t="s">
        <v>74</v>
      </c>
      <c r="C128" s="14"/>
      <c r="D128" s="10">
        <f>D129</f>
        <v>320</v>
      </c>
      <c r="E128" s="10">
        <f>E129</f>
        <v>260</v>
      </c>
      <c r="F128" s="10">
        <f>F129</f>
        <v>232.4</v>
      </c>
      <c r="G128" s="11">
        <f t="shared" si="6"/>
        <v>0.7262500000000001</v>
      </c>
      <c r="H128" s="11">
        <f t="shared" si="5"/>
        <v>0.8938461538461538</v>
      </c>
      <c r="I128" s="30"/>
    </row>
    <row r="129" spans="1:9" ht="17.25" customHeight="1">
      <c r="A129" s="9" t="s">
        <v>75</v>
      </c>
      <c r="B129" s="8" t="s">
        <v>76</v>
      </c>
      <c r="C129" s="9" t="s">
        <v>75</v>
      </c>
      <c r="D129" s="13">
        <v>320</v>
      </c>
      <c r="E129" s="13">
        <v>260</v>
      </c>
      <c r="F129" s="13">
        <v>232.4</v>
      </c>
      <c r="G129" s="18">
        <f t="shared" si="6"/>
        <v>0.7262500000000001</v>
      </c>
      <c r="H129" s="18">
        <f t="shared" si="5"/>
        <v>0.8938461538461538</v>
      </c>
      <c r="I129" s="30"/>
    </row>
    <row r="130" spans="1:9" ht="39.75" customHeight="1">
      <c r="A130" s="14" t="s">
        <v>77</v>
      </c>
      <c r="B130" s="5" t="s">
        <v>78</v>
      </c>
      <c r="C130" s="14"/>
      <c r="D130" s="10">
        <f>D131</f>
        <v>2200</v>
      </c>
      <c r="E130" s="10">
        <f>E131</f>
        <v>1100</v>
      </c>
      <c r="F130" s="10">
        <f>F131</f>
        <v>333.8</v>
      </c>
      <c r="G130" s="11">
        <f t="shared" si="6"/>
        <v>0.15172727272727274</v>
      </c>
      <c r="H130" s="11">
        <f t="shared" si="5"/>
        <v>0.3034545454545455</v>
      </c>
      <c r="I130" s="30"/>
    </row>
    <row r="131" spans="1:9" ht="39.75" customHeight="1">
      <c r="A131" s="9" t="s">
        <v>79</v>
      </c>
      <c r="B131" s="8" t="s">
        <v>103</v>
      </c>
      <c r="C131" s="9" t="s">
        <v>79</v>
      </c>
      <c r="D131" s="13">
        <v>2200</v>
      </c>
      <c r="E131" s="13">
        <v>1100</v>
      </c>
      <c r="F131" s="13">
        <v>333.8</v>
      </c>
      <c r="G131" s="18">
        <f t="shared" si="6"/>
        <v>0.15172727272727274</v>
      </c>
      <c r="H131" s="18">
        <f t="shared" si="5"/>
        <v>0.3034545454545455</v>
      </c>
      <c r="I131" s="30"/>
    </row>
    <row r="132" spans="1:9" ht="26.25" customHeight="1">
      <c r="A132" s="14" t="s">
        <v>80</v>
      </c>
      <c r="B132" s="5" t="s">
        <v>83</v>
      </c>
      <c r="C132" s="14"/>
      <c r="D132" s="10">
        <f>D133+D135+D134</f>
        <v>2365.1</v>
      </c>
      <c r="E132" s="10">
        <f>E133+E135+E134</f>
        <v>1123.4</v>
      </c>
      <c r="F132" s="10">
        <f>F133+F135+F134</f>
        <v>1122</v>
      </c>
      <c r="G132" s="11">
        <f t="shared" si="6"/>
        <v>0.4743985455160459</v>
      </c>
      <c r="H132" s="11">
        <f t="shared" si="5"/>
        <v>0.9987537831582695</v>
      </c>
      <c r="I132" s="30"/>
    </row>
    <row r="133" spans="1:9" ht="66" customHeight="1">
      <c r="A133" s="9" t="s">
        <v>81</v>
      </c>
      <c r="B133" s="8" t="s">
        <v>149</v>
      </c>
      <c r="C133" s="9" t="s">
        <v>150</v>
      </c>
      <c r="D133" s="13">
        <v>2365.1</v>
      </c>
      <c r="E133" s="13">
        <v>1123.4</v>
      </c>
      <c r="F133" s="13">
        <v>1122</v>
      </c>
      <c r="G133" s="18">
        <f t="shared" si="6"/>
        <v>0.4743985455160459</v>
      </c>
      <c r="H133" s="18">
        <f t="shared" si="5"/>
        <v>0.9987537831582695</v>
      </c>
      <c r="I133" s="30"/>
    </row>
    <row r="134" spans="1:9" ht="36" customHeight="1" hidden="1">
      <c r="A134" s="9" t="s">
        <v>81</v>
      </c>
      <c r="B134" s="8" t="s">
        <v>151</v>
      </c>
      <c r="C134" s="9" t="s">
        <v>152</v>
      </c>
      <c r="D134" s="13">
        <v>0</v>
      </c>
      <c r="E134" s="13">
        <v>0</v>
      </c>
      <c r="F134" s="13">
        <v>0</v>
      </c>
      <c r="G134" s="18" t="e">
        <f t="shared" si="6"/>
        <v>#DIV/0!</v>
      </c>
      <c r="H134" s="18" t="e">
        <f t="shared" si="5"/>
        <v>#DIV/0!</v>
      </c>
      <c r="I134" s="30"/>
    </row>
    <row r="135" spans="1:9" ht="30.75" customHeight="1" hidden="1">
      <c r="A135" s="9" t="s">
        <v>82</v>
      </c>
      <c r="B135" s="8" t="s">
        <v>117</v>
      </c>
      <c r="C135" s="9" t="s">
        <v>153</v>
      </c>
      <c r="D135" s="13">
        <v>0</v>
      </c>
      <c r="E135" s="13">
        <v>0</v>
      </c>
      <c r="F135" s="13">
        <v>0</v>
      </c>
      <c r="G135" s="18" t="e">
        <f t="shared" si="6"/>
        <v>#DIV/0!</v>
      </c>
      <c r="H135" s="18" t="e">
        <f t="shared" si="5"/>
        <v>#DIV/0!</v>
      </c>
      <c r="I135" s="30"/>
    </row>
    <row r="136" spans="1:9" ht="26.25" customHeight="1">
      <c r="A136" s="50"/>
      <c r="B136" s="51" t="s">
        <v>38</v>
      </c>
      <c r="C136" s="50"/>
      <c r="D136" s="10">
        <f>D40+D56+D62+D90+D104+D110+D113+D124+D128+D130+D132</f>
        <v>672631.2999999999</v>
      </c>
      <c r="E136" s="10">
        <f>E40+E56+E62+E90+E104+E110+E113+E124+E128+E130+E132</f>
        <v>406675.70000000007</v>
      </c>
      <c r="F136" s="10">
        <f>F40+F56+F62+F90+F104+F110+F113+F124+F128+F130+F132</f>
        <v>335207.4</v>
      </c>
      <c r="G136" s="11">
        <f t="shared" si="6"/>
        <v>0.4983523662963648</v>
      </c>
      <c r="H136" s="11">
        <f t="shared" si="5"/>
        <v>0.8242621823728341</v>
      </c>
      <c r="I136" s="30"/>
    </row>
    <row r="137" spans="1:9" ht="19.5" customHeight="1">
      <c r="A137" s="4"/>
      <c r="B137" s="8" t="s">
        <v>52</v>
      </c>
      <c r="C137" s="9"/>
      <c r="D137" s="53">
        <f>D132</f>
        <v>2365.1</v>
      </c>
      <c r="E137" s="53">
        <f>E132</f>
        <v>1123.4</v>
      </c>
      <c r="F137" s="53">
        <f>F132</f>
        <v>1122</v>
      </c>
      <c r="G137" s="18">
        <f t="shared" si="6"/>
        <v>0.4743985455160459</v>
      </c>
      <c r="H137" s="18">
        <f t="shared" si="5"/>
        <v>0.9987537831582695</v>
      </c>
      <c r="I137" s="30"/>
    </row>
    <row r="138" spans="4:7" ht="16.5">
      <c r="D138" s="54"/>
      <c r="E138" s="54"/>
      <c r="F138" s="54"/>
      <c r="G138" s="54"/>
    </row>
    <row r="139" spans="4:7" ht="16.5">
      <c r="D139" s="54"/>
      <c r="E139" s="54"/>
      <c r="F139" s="54"/>
      <c r="G139" s="54"/>
    </row>
    <row r="140" spans="2:7" ht="16.5">
      <c r="B140" s="62" t="s">
        <v>238</v>
      </c>
      <c r="D140" s="54"/>
      <c r="E140" s="54"/>
      <c r="F140" s="54">
        <v>3010.2</v>
      </c>
      <c r="G140" s="54"/>
    </row>
    <row r="141" spans="4:7" ht="16.5">
      <c r="D141" s="54"/>
      <c r="E141" s="54"/>
      <c r="F141" s="54"/>
      <c r="G141" s="54"/>
    </row>
    <row r="142" spans="2:7" ht="16.5" hidden="1">
      <c r="B142" s="1" t="s">
        <v>53</v>
      </c>
      <c r="D142" s="54"/>
      <c r="E142" s="54"/>
      <c r="F142" s="54"/>
      <c r="G142" s="54"/>
    </row>
    <row r="143" spans="2:9" ht="16.5" hidden="1">
      <c r="B143" s="1" t="s">
        <v>54</v>
      </c>
      <c r="D143" s="54"/>
      <c r="E143" s="54"/>
      <c r="F143" s="54"/>
      <c r="G143" s="54"/>
      <c r="H143" s="56"/>
      <c r="I143" s="2"/>
    </row>
    <row r="144" spans="4:7" ht="16.5" hidden="1">
      <c r="D144" s="54"/>
      <c r="E144" s="54"/>
      <c r="F144" s="54"/>
      <c r="G144" s="54"/>
    </row>
    <row r="145" spans="2:7" ht="16.5" hidden="1">
      <c r="B145" s="1" t="s">
        <v>55</v>
      </c>
      <c r="D145" s="54"/>
      <c r="E145" s="54"/>
      <c r="F145" s="54"/>
      <c r="G145" s="54"/>
    </row>
    <row r="146" spans="2:9" ht="16.5" hidden="1">
      <c r="B146" s="1" t="s">
        <v>56</v>
      </c>
      <c r="D146" s="54"/>
      <c r="E146" s="54"/>
      <c r="F146" s="54">
        <v>0</v>
      </c>
      <c r="G146" s="54"/>
      <c r="H146" s="56"/>
      <c r="I146" s="2"/>
    </row>
    <row r="147" spans="4:7" ht="16.5" hidden="1">
      <c r="D147" s="54"/>
      <c r="E147" s="54"/>
      <c r="F147" s="54"/>
      <c r="G147" s="54"/>
    </row>
    <row r="148" spans="2:7" ht="16.5" hidden="1">
      <c r="B148" s="1" t="s">
        <v>57</v>
      </c>
      <c r="D148" s="54"/>
      <c r="E148" s="54"/>
      <c r="F148" s="54"/>
      <c r="G148" s="54"/>
    </row>
    <row r="149" spans="2:7" ht="16.5" hidden="1">
      <c r="B149" s="1" t="s">
        <v>58</v>
      </c>
      <c r="D149" s="54"/>
      <c r="E149" s="54"/>
      <c r="F149" s="54"/>
      <c r="G149" s="54"/>
    </row>
    <row r="150" spans="4:7" ht="16.5" hidden="1">
      <c r="D150" s="54"/>
      <c r="E150" s="54"/>
      <c r="F150" s="54"/>
      <c r="G150" s="54"/>
    </row>
    <row r="151" spans="2:7" ht="16.5">
      <c r="B151" s="2" t="s">
        <v>241</v>
      </c>
      <c r="D151" s="54"/>
      <c r="E151" s="54"/>
      <c r="F151" s="54"/>
      <c r="G151" s="54"/>
    </row>
    <row r="152" spans="2:8" ht="16.5">
      <c r="B152" s="1" t="s">
        <v>59</v>
      </c>
      <c r="D152" s="54"/>
      <c r="E152" s="54"/>
      <c r="F152" s="54">
        <v>6000</v>
      </c>
      <c r="G152" s="54"/>
      <c r="H152" s="57"/>
    </row>
    <row r="153" spans="4:7" ht="16.5">
      <c r="D153" s="54"/>
      <c r="E153" s="54"/>
      <c r="F153" s="54"/>
      <c r="G153" s="54"/>
    </row>
    <row r="154" spans="2:7" ht="16.5">
      <c r="B154" s="1" t="s">
        <v>60</v>
      </c>
      <c r="D154" s="54"/>
      <c r="E154" s="54"/>
      <c r="F154" s="54">
        <f>F140+F34+F143+F146-F136-F149-F152</f>
        <v>2022.6999999999534</v>
      </c>
      <c r="G154" s="54"/>
    </row>
    <row r="155" spans="4:7" ht="16.5">
      <c r="D155" s="54"/>
      <c r="E155" s="54"/>
      <c r="F155" s="54"/>
      <c r="G155" s="54"/>
    </row>
    <row r="156" spans="2:8" ht="51.75" customHeight="1">
      <c r="B156" s="91" t="s">
        <v>243</v>
      </c>
      <c r="C156" s="91"/>
      <c r="D156" s="91"/>
      <c r="E156" s="91"/>
      <c r="F156" s="91"/>
      <c r="G156" s="89"/>
      <c r="H156" s="90"/>
    </row>
    <row r="157" spans="4:9" ht="16.5">
      <c r="D157" s="54"/>
      <c r="E157" s="54"/>
      <c r="F157" s="1"/>
      <c r="G157" s="54"/>
      <c r="H157" s="54"/>
      <c r="I157" s="58"/>
    </row>
    <row r="158" spans="4:7" ht="16.5">
      <c r="D158" s="54"/>
      <c r="E158" s="54"/>
      <c r="F158" s="54"/>
      <c r="G158" s="54"/>
    </row>
    <row r="159" spans="4:7" ht="16.5" hidden="1">
      <c r="D159" s="54"/>
      <c r="E159" s="54"/>
      <c r="F159" s="54"/>
      <c r="G159" s="54"/>
    </row>
    <row r="160" spans="2:7" ht="16.5" hidden="1">
      <c r="B160" s="1" t="s">
        <v>61</v>
      </c>
      <c r="D160" s="54"/>
      <c r="E160" s="54"/>
      <c r="F160" s="54"/>
      <c r="G160" s="54"/>
    </row>
    <row r="161" spans="2:7" ht="16.5" hidden="1">
      <c r="B161" s="1" t="s">
        <v>62</v>
      </c>
      <c r="D161" s="54"/>
      <c r="E161" s="54"/>
      <c r="F161" s="54"/>
      <c r="G161" s="54"/>
    </row>
    <row r="162" spans="2:7" ht="16.5" hidden="1">
      <c r="B162" s="1" t="s">
        <v>63</v>
      </c>
      <c r="D162" s="54"/>
      <c r="E162" s="54"/>
      <c r="F162" s="54"/>
      <c r="G162" s="54"/>
    </row>
  </sheetData>
  <sheetProtection/>
  <mergeCells count="23">
    <mergeCell ref="B156:F156"/>
    <mergeCell ref="D1:H1"/>
    <mergeCell ref="E37:E38"/>
    <mergeCell ref="E3:E4"/>
    <mergeCell ref="G3:G4"/>
    <mergeCell ref="A2:H2"/>
    <mergeCell ref="A37:A38"/>
    <mergeCell ref="H37:H38"/>
    <mergeCell ref="B37:B38"/>
    <mergeCell ref="D37:D38"/>
    <mergeCell ref="C3:C4"/>
    <mergeCell ref="A3:A4"/>
    <mergeCell ref="B3:B4"/>
    <mergeCell ref="A36:H36"/>
    <mergeCell ref="C37:C38"/>
    <mergeCell ref="D3:D4"/>
    <mergeCell ref="F3:F4"/>
    <mergeCell ref="L42:N43"/>
    <mergeCell ref="F37:F38"/>
    <mergeCell ref="J42:K42"/>
    <mergeCell ref="H3:H4"/>
    <mergeCell ref="J43:K43"/>
    <mergeCell ref="G37:G38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2017-07-24T07:34:08Z</cp:lastPrinted>
  <dcterms:created xsi:type="dcterms:W3CDTF">1996-10-08T23:32:33Z</dcterms:created>
  <dcterms:modified xsi:type="dcterms:W3CDTF">2017-07-24T07:39:49Z</dcterms:modified>
  <cp:category/>
  <cp:version/>
  <cp:contentType/>
  <cp:contentStatus/>
</cp:coreProperties>
</file>