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3 Источ ВФДБ РМР 2019-21" sheetId="1" r:id="rId1"/>
  </sheets>
  <definedNames>
    <definedName name="_xlnm.Print_Area" localSheetId="0">'Прил13 Источ ВФДБ РМР 2019-21'!$A$1:$E$33</definedName>
  </definedNames>
  <calcPr calcId="124519"/>
</workbook>
</file>

<file path=xl/calcChain.xml><?xml version="1.0" encoding="utf-8"?>
<calcChain xmlns="http://schemas.openxmlformats.org/spreadsheetml/2006/main">
  <c r="C33" i="1"/>
  <c r="C32"/>
  <c r="E33" l="1"/>
  <c r="E32"/>
  <c r="D33"/>
  <c r="D32"/>
  <c r="E15"/>
  <c r="E17"/>
  <c r="D15"/>
  <c r="D23"/>
  <c r="C23"/>
  <c r="C17"/>
  <c r="E16" l="1"/>
  <c r="E30"/>
  <c r="E29" s="1"/>
  <c r="E28"/>
  <c r="E27" s="1"/>
  <c r="E24"/>
  <c r="E22" s="1"/>
  <c r="E21"/>
  <c r="E20" s="1"/>
  <c r="E14"/>
  <c r="D31"/>
  <c r="D30"/>
  <c r="D29" s="1"/>
  <c r="D28"/>
  <c r="D27" s="1"/>
  <c r="D24"/>
  <c r="D22" s="1"/>
  <c r="D21"/>
  <c r="D20" s="1"/>
  <c r="D16"/>
  <c r="D14"/>
  <c r="D26" l="1"/>
  <c r="D25" s="1"/>
  <c r="E26"/>
  <c r="E25" s="1"/>
  <c r="E31"/>
  <c r="E19"/>
  <c r="E18"/>
  <c r="E13"/>
  <c r="D13"/>
  <c r="D18"/>
  <c r="D19"/>
  <c r="D12" l="1"/>
  <c r="E12"/>
  <c r="C30" l="1"/>
  <c r="C29" s="1"/>
  <c r="C28"/>
  <c r="C27" s="1"/>
  <c r="C24"/>
  <c r="C21"/>
  <c r="C20" s="1"/>
  <c r="C16"/>
  <c r="C14"/>
  <c r="C22" l="1"/>
  <c r="C19" s="1"/>
  <c r="C26"/>
  <c r="C25" s="1"/>
  <c r="C13"/>
  <c r="C31"/>
  <c r="C18" l="1"/>
  <c r="C12" s="1"/>
</calcChain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<sst xmlns="http://schemas.openxmlformats.org/spreadsheetml/2006/main" count="56" uniqueCount="56">
  <si>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          Собрания депутатов Ртищевского </t>
  </si>
  <si>
    <t xml:space="preserve">                                                                                    муниципального района</t>
  </si>
  <si>
    <t>Код</t>
  </si>
  <si>
    <t>Наименование вида источника финансирования дефицита бюджета</t>
  </si>
  <si>
    <t>01 00 00 00 00 0000 000</t>
  </si>
  <si>
    <t>Источники внутреннего финансирования дефицитов бюджетов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</si>
  <si>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</si>
  <si>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</si>
  <si>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</si>
  <si>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</si>
  <si>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</si>
  <si>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</si>
  <si>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01 02 00 00 00 0000 800</t>
  </si>
  <si>
    <t xml:space="preserve">Погашение кредитов, полученных от  кредитных организаций в валюте Российской Федерации </t>
  </si>
  <si>
    <t>01 02 00 00 05 0000 810</t>
  </si>
  <si>
    <t>Погашение  кредитов, полученных от кредитных организаций бюджетами муниципальных районов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</si>
  <si>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</si>
  <si>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</si>
  <si>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</si>
  <si>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</si>
  <si>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</si>
  <si>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</si>
  <si>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01 03 01 00 05 0000 710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</si>
  <si>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</si>
  <si>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</si>
  <si>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</si>
  <si>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01 03 01 00 05 0000 810</t>
  </si>
  <si>
    <t>Погашение кредитов от других бюджетов бюджетной системы Российской Федерации бюджетом муниципального района в валюте  Российской Федерации</t>
  </si>
  <si>
    <t>01 03 00 00 05 0800 810</t>
  </si>
  <si>
    <t>Погашение централизованного кредита по Соглашению от 19.12.2001 года № 1/III л/с 030030011</t>
  </si>
  <si>
    <t>01 06 00 00 00 0000 000</t>
  </si>
  <si>
    <t xml:space="preserve">Иные источники внутреннего финансирования дефицитов бюджетов 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</si>
  <si>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</si>
  <si>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</si>
  <si>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</si>
  <si>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</si>
  <si>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</si>
  <si>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</si>
  <si>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</si>
  <si>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</si>
  <si>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</si>
  <si>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системы Российской Федерации из бюджетов муниципальных районов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</si>
  <si>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</si>
  <si>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</si>
  <si>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</si>
  <si>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</si>
  <si>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</si>
  <si>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</si>
  <si>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2019 год</t>
  </si>
  <si>
    <t>2020 год</t>
  </si>
  <si>
    <t>тыс. рублей</t>
  </si>
  <si>
    <t xml:space="preserve">                                                                                   Приложение № 12 к решению</t>
  </si>
  <si>
    <t xml:space="preserve">Источники внутреннего финансирования дефицита бюджета Ртищевского муниципального района на 2019 год и на плановый период 2020 и 2021 годов
 </t>
  </si>
  <si>
    <t>2021 год</t>
  </si>
  <si>
    <t xml:space="preserve">                                                                                    от 24 декабря 2018 года № 39 - 265</t>
  </si>
  <si>
    <t>(с изменениями от 25 сентября 2019 года № 53 - 320)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</si>
</sst>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theme="0" tint="-0.1499984740745262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164" fontId="4" fillId="0" borderId="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164" fontId="4" fillId="0" borderId="9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5" fillId="0" borderId="7" xfId="0" applyFont="1" applyFill="1" applyBorder="1" applyAlignment="1"/>
    <xf numFmtId="0" fontId="5" fillId="0" borderId="8" xfId="0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 wrapText="1"/>
    </xf>
    <xf numFmtId="164" fontId="4" fillId="0" borderId="16" xfId="0" applyNumberFormat="1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vertical="top" wrapText="1"/>
    </xf>
    <xf numFmtId="164" fontId="5" fillId="0" borderId="16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wrapText="1"/>
    </xf>
    <xf numFmtId="0" fontId="5" fillId="0" borderId="11" xfId="0" applyFont="1" applyFill="1" applyBorder="1" applyAlignment="1"/>
    <xf numFmtId="0" fontId="5" fillId="0" borderId="12" xfId="0" applyFont="1" applyFill="1" applyBorder="1" applyAlignment="1">
      <alignment wrapText="1"/>
    </xf>
    <xf numFmtId="164" fontId="5" fillId="0" borderId="17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33"/>
  <sheetViews>
    <sheetView tabSelected="1" view="pageBreakPreview" zoomScaleSheetLayoutView="100" workbookViewId="0">
      <selection activeCell="A5" sqref="A5"/>
    </sheetView>
  </sheetViews>
  <sheetFormatPr defaultRowHeight="15"/>
  <cols>
    <col min="1" max="1" width="25" style="23" customWidth="1"/>
    <col min="2" max="2" width="54.28515625" style="1" customWidth="1"/>
    <col min="3" max="3" width="18.28515625" style="24" customWidth="1"/>
    <col min="4" max="4" width="18.5703125" style="1" customWidth="1"/>
    <col min="5" max="5" width="18.28515625" style="1" customWidth="1"/>
    <col min="6" max="16384" width="9.140625" style="1"/>
  </cols>
  <sheetData>
    <row r="1" spans="1:5" ht="15.75">
      <c r="A1" s="51" t="s">
        <v>51</v>
      </c>
      <c r="B1" s="51"/>
      <c r="C1" s="51"/>
    </row>
    <row r="2" spans="1:5" ht="15.75">
      <c r="A2" s="51" t="s">
        <v>0</v>
      </c>
      <c r="B2" s="51"/>
      <c r="C2" s="51"/>
    </row>
    <row r="3" spans="1:5" ht="15.75">
      <c r="A3" s="51" t="s">
        <v>1</v>
      </c>
      <c r="B3" s="51"/>
      <c r="C3" s="51"/>
    </row>
    <row r="4" spans="1:5" ht="15.75">
      <c r="A4" s="51" t="s">
        <v>54</v>
      </c>
      <c r="B4" s="51"/>
      <c r="C4" s="51"/>
    </row>
    <row r="7" spans="1:5" s="2" customFormat="1" ht="39.75" customHeight="1">
      <c r="A7" s="50" t="s">
        <v>52</v>
      </c>
      <c r="B7" s="50"/>
      <c r="C7" s="50"/>
      <c r="D7" s="50"/>
      <c r="E7" s="50"/>
    </row>
    <row r="8" spans="1:5" s="2" customFormat="1" ht="27" customHeight="1">
      <c r="A8" s="49" t="s">
        <v>55</v>
      </c>
      <c r="B8" s="49"/>
      <c r="C8" s="49"/>
      <c r="D8" s="49"/>
      <c r="E8" s="49"/>
    </row>
    <row r="9" spans="1:5" s="2" customFormat="1" ht="16.5" thickBot="1">
      <c r="A9" s="3"/>
      <c r="E9" s="4" t="s">
        <v>50</v>
      </c>
    </row>
    <row r="10" spans="1:5" s="2" customFormat="1" ht="45.75" customHeight="1">
      <c r="A10" s="5" t="s">
        <v>2</v>
      </c>
      <c r="B10" s="6" t="s">
        <v>3</v>
      </c>
      <c r="C10" s="30" t="s">
        <v>48</v>
      </c>
      <c r="D10" s="38" t="s">
        <v>49</v>
      </c>
      <c r="E10" s="39" t="s">
        <v>53</v>
      </c>
    </row>
    <row r="11" spans="1:5" s="2" customFormat="1" ht="15.75">
      <c r="A11" s="7">
        <v>1</v>
      </c>
      <c r="B11" s="8">
        <v>2</v>
      </c>
      <c r="C11" s="31">
        <v>3</v>
      </c>
      <c r="D11" s="37">
        <v>4</v>
      </c>
      <c r="E11" s="40">
        <v>5</v>
      </c>
    </row>
    <row r="12" spans="1:5" s="2" customFormat="1" ht="31.5">
      <c r="A12" s="25" t="s">
        <v>4</v>
      </c>
      <c r="B12" s="26" t="s">
        <v>5</v>
      </c>
      <c r="C12" s="32">
        <f>C13+C18+C25+C31</f>
        <v>7382.0999999999767</v>
      </c>
      <c r="D12" s="32">
        <f>D13+D18+D25+D31</f>
        <v>17800</v>
      </c>
      <c r="E12" s="9">
        <f>E13+E18+E25+E31</f>
        <v>18500</v>
      </c>
    </row>
    <row r="13" spans="1:5" s="2" customFormat="1" ht="31.5">
      <c r="A13" s="10" t="s">
        <v>6</v>
      </c>
      <c r="B13" s="11" t="s">
        <v>7</v>
      </c>
      <c r="C13" s="46">
        <f>C14+C16</f>
        <v>0</v>
      </c>
      <c r="D13" s="32">
        <f>D14+D16</f>
        <v>17800</v>
      </c>
      <c r="E13" s="9">
        <f>E14+E16</f>
        <v>18500</v>
      </c>
    </row>
    <row r="14" spans="1:5" s="2" customFormat="1" ht="31.5">
      <c r="A14" s="10" t="s">
        <v>8</v>
      </c>
      <c r="B14" s="11" t="s">
        <v>9</v>
      </c>
      <c r="C14" s="46">
        <f>C15</f>
        <v>0</v>
      </c>
      <c r="D14" s="32">
        <f>D15</f>
        <v>17800</v>
      </c>
      <c r="E14" s="9">
        <f>E15</f>
        <v>36300</v>
      </c>
    </row>
    <row r="15" spans="1:5" s="2" customFormat="1" ht="47.25">
      <c r="A15" s="41" t="s">
        <v>10</v>
      </c>
      <c r="B15" s="12" t="s">
        <v>11</v>
      </c>
      <c r="C15" s="47">
        <v>0</v>
      </c>
      <c r="D15" s="33">
        <f>17800</f>
        <v>17800</v>
      </c>
      <c r="E15" s="13">
        <f>36300</f>
        <v>36300</v>
      </c>
    </row>
    <row r="16" spans="1:5" s="2" customFormat="1" ht="31.5">
      <c r="A16" s="10" t="s">
        <v>12</v>
      </c>
      <c r="B16" s="11" t="s">
        <v>13</v>
      </c>
      <c r="C16" s="47">
        <f>C17</f>
        <v>0</v>
      </c>
      <c r="D16" s="47">
        <f>D17</f>
        <v>0</v>
      </c>
      <c r="E16" s="13">
        <f>E17</f>
        <v>-17800</v>
      </c>
    </row>
    <row r="17" spans="1:5" s="2" customFormat="1" ht="47.25">
      <c r="A17" s="41" t="s">
        <v>14</v>
      </c>
      <c r="B17" s="12" t="s">
        <v>15</v>
      </c>
      <c r="C17" s="47">
        <f>0</f>
        <v>0</v>
      </c>
      <c r="D17" s="47">
        <v>0</v>
      </c>
      <c r="E17" s="13">
        <f>-17800</f>
        <v>-17800</v>
      </c>
    </row>
    <row r="18" spans="1:5" s="2" customFormat="1" ht="31.5">
      <c r="A18" s="10" t="s">
        <v>16</v>
      </c>
      <c r="B18" s="12" t="s">
        <v>17</v>
      </c>
      <c r="C18" s="33">
        <f>C20+C22</f>
        <v>-9600</v>
      </c>
      <c r="D18" s="47">
        <f>D20+D22</f>
        <v>0</v>
      </c>
      <c r="E18" s="48">
        <f>E20+E22</f>
        <v>0</v>
      </c>
    </row>
    <row r="19" spans="1:5" s="2" customFormat="1" ht="47.25">
      <c r="A19" s="14" t="s">
        <v>18</v>
      </c>
      <c r="B19" s="12" t="s">
        <v>19</v>
      </c>
      <c r="C19" s="33">
        <f>C20+C22</f>
        <v>-9600</v>
      </c>
      <c r="D19" s="47">
        <f>D20+D22</f>
        <v>0</v>
      </c>
      <c r="E19" s="48">
        <f>E20+E22</f>
        <v>0</v>
      </c>
    </row>
    <row r="20" spans="1:5" s="2" customFormat="1" ht="47.25" hidden="1">
      <c r="A20" s="15" t="s">
        <v>20</v>
      </c>
      <c r="B20" s="12" t="s">
        <v>21</v>
      </c>
      <c r="C20" s="33">
        <f>C21</f>
        <v>0</v>
      </c>
      <c r="D20" s="33">
        <f>D21</f>
        <v>0</v>
      </c>
      <c r="E20" s="48">
        <f>E21</f>
        <v>0</v>
      </c>
    </row>
    <row r="21" spans="1:5" s="2" customFormat="1" ht="63" hidden="1">
      <c r="A21" s="15" t="s">
        <v>22</v>
      </c>
      <c r="B21" s="12" t="s">
        <v>23</v>
      </c>
      <c r="C21" s="33">
        <f>0</f>
        <v>0</v>
      </c>
      <c r="D21" s="33">
        <f>0</f>
        <v>0</v>
      </c>
      <c r="E21" s="48">
        <f>0</f>
        <v>0</v>
      </c>
    </row>
    <row r="22" spans="1:5" s="2" customFormat="1" ht="47.25">
      <c r="A22" s="15" t="s">
        <v>24</v>
      </c>
      <c r="B22" s="12" t="s">
        <v>25</v>
      </c>
      <c r="C22" s="33">
        <f>C23+C24</f>
        <v>-9600</v>
      </c>
      <c r="D22" s="47">
        <f>D23+D24</f>
        <v>0</v>
      </c>
      <c r="E22" s="48">
        <f>E23+E24</f>
        <v>0</v>
      </c>
    </row>
    <row r="23" spans="1:5" s="2" customFormat="1" ht="63">
      <c r="A23" s="15" t="s">
        <v>26</v>
      </c>
      <c r="B23" s="12" t="s">
        <v>27</v>
      </c>
      <c r="C23" s="33">
        <f>-9600</f>
        <v>-9600</v>
      </c>
      <c r="D23" s="47">
        <f>0</f>
        <v>0</v>
      </c>
      <c r="E23" s="48">
        <v>0</v>
      </c>
    </row>
    <row r="24" spans="1:5" s="2" customFormat="1" ht="47.25" hidden="1">
      <c r="A24" s="15" t="s">
        <v>28</v>
      </c>
      <c r="B24" s="12" t="s">
        <v>29</v>
      </c>
      <c r="C24" s="33">
        <f>0</f>
        <v>0</v>
      </c>
      <c r="D24" s="33">
        <f>0</f>
        <v>0</v>
      </c>
      <c r="E24" s="13">
        <f>0</f>
        <v>0</v>
      </c>
    </row>
    <row r="25" spans="1:5" s="16" customFormat="1" ht="31.5" hidden="1">
      <c r="A25" s="10" t="s">
        <v>30</v>
      </c>
      <c r="B25" s="11" t="s">
        <v>31</v>
      </c>
      <c r="C25" s="32">
        <f>C26</f>
        <v>0</v>
      </c>
      <c r="D25" s="32">
        <f>D26</f>
        <v>0</v>
      </c>
      <c r="E25" s="9">
        <f>E26</f>
        <v>0</v>
      </c>
    </row>
    <row r="26" spans="1:5" s="16" customFormat="1" ht="31.5" hidden="1">
      <c r="A26" s="10" t="s">
        <v>32</v>
      </c>
      <c r="B26" s="11" t="s">
        <v>33</v>
      </c>
      <c r="C26" s="32">
        <f>C27+C29</f>
        <v>0</v>
      </c>
      <c r="D26" s="32">
        <f>D27+D29</f>
        <v>0</v>
      </c>
      <c r="E26" s="9">
        <f>E27+E29</f>
        <v>0</v>
      </c>
    </row>
    <row r="27" spans="1:5" s="16" customFormat="1" ht="31.5" hidden="1">
      <c r="A27" s="10" t="s">
        <v>34</v>
      </c>
      <c r="B27" s="11" t="s">
        <v>35</v>
      </c>
      <c r="C27" s="32">
        <f>C28</f>
        <v>0</v>
      </c>
      <c r="D27" s="32">
        <f>D28</f>
        <v>0</v>
      </c>
      <c r="E27" s="9">
        <f>E28</f>
        <v>0</v>
      </c>
    </row>
    <row r="28" spans="1:5" s="2" customFormat="1" ht="63" hidden="1">
      <c r="A28" s="17" t="s">
        <v>36</v>
      </c>
      <c r="B28" s="18" t="s">
        <v>37</v>
      </c>
      <c r="C28" s="34">
        <f>0</f>
        <v>0</v>
      </c>
      <c r="D28" s="34">
        <f>0</f>
        <v>0</v>
      </c>
      <c r="E28" s="19">
        <f>0</f>
        <v>0</v>
      </c>
    </row>
    <row r="29" spans="1:5" s="2" customFormat="1" ht="31.5" hidden="1">
      <c r="A29" s="10" t="s">
        <v>38</v>
      </c>
      <c r="B29" s="11" t="s">
        <v>39</v>
      </c>
      <c r="C29" s="34">
        <f>C30</f>
        <v>0</v>
      </c>
      <c r="D29" s="34">
        <f>D30</f>
        <v>0</v>
      </c>
      <c r="E29" s="19">
        <f>E30</f>
        <v>0</v>
      </c>
    </row>
    <row r="30" spans="1:5" s="2" customFormat="1" ht="63" hidden="1">
      <c r="A30" s="20" t="s">
        <v>40</v>
      </c>
      <c r="B30" s="21" t="s">
        <v>41</v>
      </c>
      <c r="C30" s="35">
        <f>0</f>
        <v>0</v>
      </c>
      <c r="D30" s="35">
        <f>0</f>
        <v>0</v>
      </c>
      <c r="E30" s="22">
        <f>0</f>
        <v>0</v>
      </c>
    </row>
    <row r="31" spans="1:5" s="2" customFormat="1" ht="31.5">
      <c r="A31" s="27" t="s">
        <v>42</v>
      </c>
      <c r="B31" s="28" t="s">
        <v>43</v>
      </c>
      <c r="C31" s="32">
        <f>C32+C33</f>
        <v>16982.099999999977</v>
      </c>
      <c r="D31" s="36">
        <f>D32+D33</f>
        <v>0</v>
      </c>
      <c r="E31" s="29">
        <f>E32+E33</f>
        <v>0</v>
      </c>
    </row>
    <row r="32" spans="1:5" s="2" customFormat="1" ht="31.5">
      <c r="A32" s="27" t="s">
        <v>44</v>
      </c>
      <c r="B32" s="28" t="s">
        <v>45</v>
      </c>
      <c r="C32" s="36">
        <f>-725279.4-3500-318.6-6368.4-844.7-240-4006-5600-1295-200-300-8993.5-1242-2078.5-256.1+1190.9-1000-4541-14192.3</f>
        <v>-779064.6</v>
      </c>
      <c r="D32" s="36">
        <f>-700912.4</f>
        <v>-700912.4</v>
      </c>
      <c r="E32" s="29">
        <f>-703561.3</f>
        <v>-703561.3</v>
      </c>
    </row>
    <row r="33" spans="1:5" ht="32.25" thickBot="1">
      <c r="A33" s="42" t="s">
        <v>46</v>
      </c>
      <c r="B33" s="43" t="s">
        <v>47</v>
      </c>
      <c r="C33" s="44">
        <f>725279.4+(535+3300+4000)+(500+1200+300+500+600+400)+2089.6+400+(318.6+300+296.5)+(6368.4+844.7+240+200)+(186+500+380+2000+940)+(5600+491.7+307.3+435+61)+200+300+(8993.5+2078.5+1242+256.1)-1190.9+1000+4361+(4541+14192.3+1500)</f>
        <v>796046.7</v>
      </c>
      <c r="D33" s="44">
        <f>700912.4</f>
        <v>700912.4</v>
      </c>
      <c r="E33" s="45">
        <f>703561.3</f>
        <v>703561.3</v>
      </c>
    </row>
  </sheetData>
  <mergeCells count="6">
    <mergeCell ref="A8:E8"/>
    <mergeCell ref="A7:E7"/>
    <mergeCell ref="A1:C1"/>
    <mergeCell ref="A2:C2"/>
    <mergeCell ref="A3:C3"/>
    <mergeCell ref="A4:C4"/>
  </mergeCells>
  <pageMargins left="0.70866141732283472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Прил13 Источ ВФДБ РМР 2019-21</vt:lpstr>
      <vt:lpstr>'Прил13 Источ ВФДБ РМР 2019-21'!Область_печати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2019-09-26T06:01:30Z</dcterms:modified>
</cp:coreProperties>
</file>