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<sst xmlns="http://schemas.openxmlformats.org/spreadsheetml/2006/main" count="262" uniqueCount="225">
  <si>
    <t>ДОХОДЫ</t>
  </si>
  <si>
    <t>исполнение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</si>
  <si>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</si>
  <si>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</si>
  <si>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</si>
  <si>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</si>
  <si>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</si>
  <si>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</si>
  <si>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</si>
  <si>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</si>
  <si>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</si>
  <si>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</si>
  <si>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</si>
  <si>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</si>
  <si>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</si>
  <si>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</si>
  <si>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</si>
  <si>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</si>
  <si>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</si>
  <si>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</si>
  <si>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</si>
  <si>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</si>
  <si>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</si>
  <si>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</si>
  <si>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</si>
  <si>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Администрация МР</t>
  </si>
  <si>
    <t>Другие общегосударственные вопросы, в т.ч.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</si>
  <si>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</si>
  <si>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</si>
  <si>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</si>
  <si>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</si>
  <si>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</si>
  <si>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</si>
  <si>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0700</t>
  </si>
  <si>
    <t>ОБРАЗОВАНИЕ</t>
  </si>
  <si>
    <t>0701</t>
  </si>
  <si>
    <t>0702</t>
  </si>
  <si>
    <t>0707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</si>
  <si>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</si>
  <si>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</si>
  <si>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</si>
  <si>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</si>
  <si>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</si>
  <si>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</si>
  <si>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</si>
  <si>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</si>
  <si>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</si>
  <si>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</si>
  <si>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</si>
  <si>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</si>
  <si>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</si>
  <si>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</si>
  <si>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</si>
  <si>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</si>
  <si>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</si>
  <si>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</si>
  <si>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</si>
  <si>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</si>
  <si>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</si>
  <si>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</si>
  <si>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</si>
  <si>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</si>
  <si>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</si>
  <si>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</si>
  <si>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</si>
  <si>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</si>
  <si>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</si>
  <si>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</si>
  <si>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</si>
  <si>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</si>
  <si>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</si>
  <si>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</si>
  <si>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</si>
  <si>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</si>
  <si>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</si>
  <si>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</si>
  <si>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НАЦИОНАЛЬНАЯ ОБОРОНА</t>
  </si>
  <si>
    <t>Госпошлина</t>
  </si>
  <si>
    <t>в том числе собственные доходы</t>
  </si>
  <si>
    <t>Другие вопросы в области культуры, в том числе:</t>
  </si>
  <si>
    <t>0200</t>
  </si>
  <si>
    <t>0203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</si>
  <si>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</si>
  <si>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</si>
  <si>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</si>
  <si>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</si>
  <si>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</si>
  <si>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</si>
  <si>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</si>
  <si>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</si>
  <si>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</si>
  <si>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</si>
  <si>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</si>
  <si>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</si>
  <si>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</si>
  <si>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</si>
  <si>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</si>
  <si>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</si>
  <si>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</si>
  <si>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</si>
  <si>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</si>
  <si>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</si>
  <si>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</si>
  <si>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</si>
  <si>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</si>
  <si>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</si>
  <si>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</si>
  <si>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</si>
  <si>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 (219 + 218 коды)</t>
  </si>
  <si>
    <t>0314</t>
  </si>
  <si>
    <t>раздел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</si>
  <si>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</si>
  <si>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</si>
  <si>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</si>
  <si>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</si>
  <si>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</si>
  <si>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</si>
  <si>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</si>
  <si>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</si>
  <si>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</si>
  <si>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</si>
  <si>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</si>
  <si>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</si>
  <si>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</si>
  <si>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</si>
  <si>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</si>
  <si>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</si>
  <si>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</si>
  <si>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</si>
  <si>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</si>
  <si>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</si>
  <si>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</si>
  <si>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</si>
  <si>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</si>
  <si>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</si>
  <si>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</si>
  <si>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</si>
  <si>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</si>
  <si>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</si>
  <si>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</si>
  <si>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</si>
  <si>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</si>
  <si>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</si>
  <si>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</si>
  <si>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</si>
  <si>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</si>
  <si>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</si>
  <si>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</si>
  <si>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</si>
  <si>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</si>
  <si>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</si>
  <si>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</si>
  <si>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</si>
  <si>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</si>
  <si>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Подпрограмма "Ремонт автомобильных дорог и искусственных сооружений на них в границах городских и сельских поселений"</t>
  </si>
  <si>
    <t>7530000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</si>
  <si>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</si>
  <si>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</si>
  <si>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</si>
  <si>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</si>
  <si>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</si>
  <si>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</si>
  <si>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</si>
  <si>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</si>
  <si>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</si>
  <si>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</si>
  <si>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</si>
  <si>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</si>
  <si>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</si>
  <si>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</si>
  <si>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</si>
  <si>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</si>
  <si>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</si>
  <si>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Подпрограмма "Модернизация  объектов коммунальной инфраструктуры"</t>
  </si>
  <si>
    <t>Расходы на судебные издержки и исполнение судебных решений (Фин.управление)</t>
  </si>
  <si>
    <t>9148500</t>
  </si>
  <si>
    <t>Акцизы на нефтепродукты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</si>
  <si>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</si>
  <si>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</si>
  <si>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</si>
  <si>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</si>
  <si>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</si>
  <si>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7230701</t>
  </si>
  <si>
    <t>Техническое обслуживание системы газораспределения и газопотребления</t>
  </si>
  <si>
    <t>7230702</t>
  </si>
  <si>
    <t>Водозабор г. Ртищево</t>
  </si>
  <si>
    <t>Подпрограмма "Обеспечение жилыми помещениями молодых семей"</t>
  </si>
  <si>
    <t>7210000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</si>
  <si>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</si>
  <si>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</si>
  <si>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</si>
  <si>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</si>
  <si>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</si>
  <si>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план на 9 месяцев</t>
  </si>
  <si>
    <t>% к плану 9 месяцев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</si>
  <si>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</si>
  <si>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</si>
  <si>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</si>
  <si>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</si>
  <si>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</si>
  <si>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</si>
  <si>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Межбюджетные трансферты бюджетам муниципальных районов области на поощрение победителей областного конкурса в агропромышленном комплексе</t>
  </si>
  <si>
    <t>Иные межбюджетные трансферты на государственную поддержку муниципальных учреждений культуры муниципальных образований, находящихся на территории сельских поселений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</si>
  <si>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</si>
  <si>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</si>
  <si>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</si>
  <si>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</si>
  <si>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6215020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</si>
  <si>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</si>
  <si>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</si>
  <si>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</si>
  <si>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</si>
  <si>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08,00,23  7530000</t>
  </si>
  <si>
    <t>7230000  08.00.22</t>
  </si>
  <si>
    <t>7230703</t>
  </si>
  <si>
    <t>Монтаж газопроводных стоек в с. Ерышовка</t>
  </si>
  <si>
    <t>В ТОМ ЧИСЛЕ: Исполнение полномочий по соглашениям по дорожной деятельности в отношении автомобильных дорог местного значения в границах поселений (дороги)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</si>
  <si>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</si>
  <si>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>годовой план</t>
  </si>
  <si>
    <t>% к годовому плану</t>
  </si>
  <si>
    <t>% к плану 9  месяцев</t>
  </si>
  <si>
    <t>Остатки на начало года</t>
  </si>
  <si>
    <t xml:space="preserve">Отчет об исполнении бюджета Ртищевского муниципального района
за 9 месяцев 2014 года
</t>
  </si>
  <si>
    <t>Приложение № 1
к распоряжению администрации  Ртищевского муниципального района
 от 23 октября 2014 года № 675-р</t>
  </si>
  <si>
    <t>Верно: и.о. начальника отдела делопроизводства администрации района                                                      С.Г. Бондаренко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</si>
</sst>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4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77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0" fillId="0" borderId="10" xfId="0" applyNumberFormat="1" applyFont="1" applyFill="1" applyBorder="1" applyAlignment="1">
      <alignment horizontal="left" vertical="top" wrapText="1"/>
    </xf>
    <xf numFmtId="9" fontId="10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0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177" fontId="0" fillId="33" borderId="0" xfId="0" applyNumberFormat="1" applyFont="1" applyFill="1" applyAlignment="1">
      <alignment horizontal="left"/>
    </xf>
    <xf numFmtId="0" fontId="6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177" fontId="6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187" fontId="1" fillId="33" borderId="11" xfId="52" applyNumberFormat="1" applyFont="1" applyFill="1" applyBorder="1" applyAlignment="1" applyProtection="1">
      <alignment vertical="center" wrapText="1"/>
      <protection hidden="1"/>
    </xf>
    <xf numFmtId="0" fontId="12" fillId="33" borderId="11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177" fontId="6" fillId="33" borderId="11" xfId="0" applyNumberFormat="1" applyFont="1" applyFill="1" applyBorder="1" applyAlignment="1">
      <alignment horizontal="left" vertical="top" wrapText="1"/>
    </xf>
    <xf numFmtId="49" fontId="12" fillId="33" borderId="11" xfId="0" applyNumberFormat="1" applyFont="1" applyFill="1" applyBorder="1" applyAlignment="1">
      <alignment horizontal="left" vertical="top" wrapText="1"/>
    </xf>
    <xf numFmtId="177" fontId="12" fillId="33" borderId="11" xfId="0" applyNumberFormat="1" applyFont="1" applyFill="1" applyBorder="1" applyAlignment="1">
      <alignment horizontal="left" vertical="top" wrapText="1"/>
    </xf>
    <xf numFmtId="177" fontId="0" fillId="33" borderId="11" xfId="0" applyNumberFormat="1" applyFont="1" applyFill="1" applyBorder="1" applyAlignment="1">
      <alignment horizontal="left" vertical="center"/>
    </xf>
    <xf numFmtId="9" fontId="2" fillId="33" borderId="11" xfId="0" applyNumberFormat="1" applyFont="1" applyFill="1" applyBorder="1" applyAlignment="1">
      <alignment horizontal="center" vertical="center" wrapText="1"/>
    </xf>
    <xf numFmtId="0" fontId="6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6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11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49" fontId="1" fillId="33" borderId="11" xfId="52" applyNumberFormat="1" applyFont="1" applyFill="1" applyBorder="1" applyAlignment="1" applyProtection="1">
      <alignment vertical="center" wrapText="1"/>
      <protection hidden="1"/>
    </xf>
    <xf numFmtId="177" fontId="1" fillId="33" borderId="11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187" fontId="12" fillId="33" borderId="11" xfId="52" applyNumberFormat="1" applyFont="1" applyFill="1" applyBorder="1" applyAlignment="1" applyProtection="1">
      <alignment wrapText="1"/>
      <protection hidden="1"/>
    </xf>
    <xf numFmtId="49" fontId="12" fillId="33" borderId="11" xfId="52" applyNumberFormat="1" applyFont="1" applyFill="1" applyBorder="1" applyAlignment="1" applyProtection="1">
      <alignment wrapText="1"/>
      <protection hidden="1"/>
    </xf>
    <xf numFmtId="177" fontId="12" fillId="33" borderId="11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vertical="top" wrapText="1"/>
    </xf>
    <xf numFmtId="49" fontId="12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177" fontId="7" fillId="33" borderId="11" xfId="0" applyNumberFormat="1" applyFont="1" applyFill="1" applyBorder="1" applyAlignment="1">
      <alignment horizontal="left" vertical="center" wrapText="1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92" fontId="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177" fontId="2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177" fontId="2" fillId="33" borderId="11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 wrapText="1"/>
    </xf>
    <xf numFmtId="0" fontId="8" fillId="33" borderId="11" xfId="0" applyFont="1" applyFill="1" applyBorder="1" applyAlignment="1">
      <alignment horizontal="left" vertical="top" wrapText="1"/>
    </xf>
    <xf numFmtId="49" fontId="8" fillId="33" borderId="14" xfId="0" applyNumberFormat="1" applyFont="1" applyFill="1" applyBorder="1" applyAlignment="1">
      <alignment horizontal="center" vertical="top" wrapText="1"/>
    </xf>
    <xf numFmtId="49" fontId="8" fillId="33" borderId="15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19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1"/>
  <sheetViews>
    <sheetView tabSelected="1" workbookViewId="0" topLeftCell="B31">
      <selection activeCell="D158" sqref="D158"/>
    </sheetView>
  </sheetViews>
  <sheetFormatPr defaultColWidth="9.140625" defaultRowHeight="12.75"/>
  <cols>
    <col min="1" max="1" width="6.57421875" style="26" customWidth="1"/>
    <col min="2" max="2" width="61.00390625" style="26" customWidth="1"/>
    <col min="3" max="3" width="11.28125" style="27" hidden="1" customWidth="1"/>
    <col min="4" max="4" width="18.28125" style="26" customWidth="1"/>
    <col min="5" max="5" width="17.57421875" style="26" customWidth="1"/>
    <col min="6" max="6" width="13.8515625" style="26" customWidth="1"/>
    <col min="7" max="7" width="13.8515625" style="67" customWidth="1"/>
    <col min="8" max="8" width="12.57421875" style="67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4:8" ht="76.5" customHeight="1">
      <c r="D1" s="93" t="s">
        <v>223</v>
      </c>
      <c r="E1" s="93"/>
      <c r="F1" s="93"/>
      <c r="G1" s="93"/>
      <c r="H1" s="93"/>
    </row>
    <row r="2" spans="1:9" s="4" customFormat="1" ht="60" customHeight="1">
      <c r="A2" s="100" t="s">
        <v>222</v>
      </c>
      <c r="B2" s="100"/>
      <c r="C2" s="100"/>
      <c r="D2" s="100"/>
      <c r="E2" s="100"/>
      <c r="F2" s="100"/>
      <c r="G2" s="100"/>
      <c r="H2" s="100"/>
      <c r="I2" s="7"/>
    </row>
    <row r="3" spans="1:9" ht="12.75" customHeight="1">
      <c r="A3" s="82"/>
      <c r="B3" s="94" t="s">
        <v>0</v>
      </c>
      <c r="C3" s="95" t="s">
        <v>111</v>
      </c>
      <c r="D3" s="88" t="s">
        <v>218</v>
      </c>
      <c r="E3" s="86" t="s">
        <v>193</v>
      </c>
      <c r="F3" s="88" t="s">
        <v>1</v>
      </c>
      <c r="G3" s="89" t="s">
        <v>219</v>
      </c>
      <c r="H3" s="86" t="s">
        <v>194</v>
      </c>
      <c r="I3" s="8"/>
    </row>
    <row r="4" spans="1:9" ht="21" customHeight="1">
      <c r="A4" s="83"/>
      <c r="B4" s="94"/>
      <c r="C4" s="96"/>
      <c r="D4" s="88"/>
      <c r="E4" s="87"/>
      <c r="F4" s="88"/>
      <c r="G4" s="89"/>
      <c r="H4" s="87"/>
      <c r="I4" s="8"/>
    </row>
    <row r="5" spans="1:9" ht="15" customHeight="1">
      <c r="A5" s="75"/>
      <c r="B5" s="74" t="s">
        <v>65</v>
      </c>
      <c r="C5" s="80"/>
      <c r="D5" s="76">
        <f>D6+D7+D8+D9+D10+D11+D12+D13+D14+D15+D16+D17+D18+D19+D20+D21+D22+D24</f>
        <v>146940.09999999998</v>
      </c>
      <c r="E5" s="76">
        <f>E6+E7+E8+E9+E10+E11+E12+E13+E14+E15+E16+E17+E18+E19+E20+E21+E22+E24</f>
        <v>105618.09999999999</v>
      </c>
      <c r="F5" s="76">
        <f>F6+F7+F8+F9+F10+F11+F12+F13+F14+F15+F16+F17+F18+F19+F20+F21+F22+F24</f>
        <v>105792</v>
      </c>
      <c r="G5" s="48">
        <f>F5/D5</f>
        <v>0.7199668436322013</v>
      </c>
      <c r="H5" s="48">
        <f>F5/E5</f>
        <v>1.001646498090763</v>
      </c>
      <c r="I5" s="9"/>
    </row>
    <row r="6" spans="1:9" ht="15">
      <c r="A6" s="75"/>
      <c r="B6" s="77" t="s">
        <v>2</v>
      </c>
      <c r="C6" s="81"/>
      <c r="D6" s="25">
        <v>98630</v>
      </c>
      <c r="E6" s="25">
        <v>68500</v>
      </c>
      <c r="F6" s="25">
        <v>68557.1</v>
      </c>
      <c r="G6" s="48">
        <f aca="true" t="shared" si="0" ref="G6:G37">F6/D6</f>
        <v>0.695093784852479</v>
      </c>
      <c r="H6" s="48">
        <f aca="true" t="shared" si="1" ref="H6:H37">F6/E6</f>
        <v>1.0008335766423357</v>
      </c>
      <c r="I6" s="9"/>
    </row>
    <row r="7" spans="1:9" ht="15">
      <c r="A7" s="75"/>
      <c r="B7" s="77" t="s">
        <v>3</v>
      </c>
      <c r="C7" s="81"/>
      <c r="D7" s="25">
        <v>20000</v>
      </c>
      <c r="E7" s="25">
        <v>14800</v>
      </c>
      <c r="F7" s="25">
        <v>14810.5</v>
      </c>
      <c r="G7" s="48">
        <f t="shared" si="0"/>
        <v>0.740525</v>
      </c>
      <c r="H7" s="48">
        <f t="shared" si="1"/>
        <v>1.0007094594594594</v>
      </c>
      <c r="I7" s="9"/>
    </row>
    <row r="8" spans="1:9" ht="15">
      <c r="A8" s="75"/>
      <c r="B8" s="77" t="s">
        <v>4</v>
      </c>
      <c r="C8" s="81"/>
      <c r="D8" s="25">
        <v>2400</v>
      </c>
      <c r="E8" s="25">
        <v>2018</v>
      </c>
      <c r="F8" s="25">
        <v>2036.8</v>
      </c>
      <c r="G8" s="48">
        <f t="shared" si="0"/>
        <v>0.8486666666666667</v>
      </c>
      <c r="H8" s="48">
        <f t="shared" si="1"/>
        <v>1.0093161546085232</v>
      </c>
      <c r="I8" s="9"/>
    </row>
    <row r="9" spans="1:9" ht="15">
      <c r="A9" s="75"/>
      <c r="B9" s="77" t="s">
        <v>5</v>
      </c>
      <c r="C9" s="81"/>
      <c r="D9" s="25">
        <v>0</v>
      </c>
      <c r="E9" s="25">
        <v>0</v>
      </c>
      <c r="F9" s="25">
        <v>0</v>
      </c>
      <c r="G9" s="48">
        <v>0</v>
      </c>
      <c r="H9" s="48">
        <v>0</v>
      </c>
      <c r="I9" s="9"/>
    </row>
    <row r="10" spans="1:9" ht="15">
      <c r="A10" s="75"/>
      <c r="B10" s="77" t="s">
        <v>176</v>
      </c>
      <c r="C10" s="81"/>
      <c r="D10" s="25">
        <v>3607.4</v>
      </c>
      <c r="E10" s="25">
        <v>3607.4</v>
      </c>
      <c r="F10" s="25">
        <v>3717.5</v>
      </c>
      <c r="G10" s="48">
        <f t="shared" si="0"/>
        <v>1.030520596551533</v>
      </c>
      <c r="H10" s="48">
        <f t="shared" si="1"/>
        <v>1.030520596551533</v>
      </c>
      <c r="I10" s="9"/>
    </row>
    <row r="11" spans="1:9" ht="15">
      <c r="A11" s="75"/>
      <c r="B11" s="77" t="s">
        <v>6</v>
      </c>
      <c r="C11" s="81"/>
      <c r="D11" s="25">
        <v>0</v>
      </c>
      <c r="E11" s="25">
        <v>0</v>
      </c>
      <c r="F11" s="25">
        <v>0</v>
      </c>
      <c r="G11" s="48">
        <v>0</v>
      </c>
      <c r="H11" s="48">
        <v>0</v>
      </c>
      <c r="I11" s="9"/>
    </row>
    <row r="12" spans="1:9" ht="15">
      <c r="A12" s="75"/>
      <c r="B12" s="77" t="s">
        <v>77</v>
      </c>
      <c r="C12" s="81"/>
      <c r="D12" s="25">
        <v>3214</v>
      </c>
      <c r="E12" s="25">
        <v>2394</v>
      </c>
      <c r="F12" s="25">
        <v>2410.8</v>
      </c>
      <c r="G12" s="48">
        <f t="shared" si="0"/>
        <v>0.7500933416303672</v>
      </c>
      <c r="H12" s="48">
        <f t="shared" si="1"/>
        <v>1.0070175438596491</v>
      </c>
      <c r="I12" s="9"/>
    </row>
    <row r="13" spans="1:9" ht="15">
      <c r="A13" s="75"/>
      <c r="B13" s="77" t="s">
        <v>7</v>
      </c>
      <c r="C13" s="81"/>
      <c r="D13" s="25">
        <v>0</v>
      </c>
      <c r="E13" s="25">
        <v>0</v>
      </c>
      <c r="F13" s="25">
        <v>0</v>
      </c>
      <c r="G13" s="48">
        <v>0</v>
      </c>
      <c r="H13" s="48">
        <v>0</v>
      </c>
      <c r="I13" s="9"/>
    </row>
    <row r="14" spans="1:9" ht="15">
      <c r="A14" s="75"/>
      <c r="B14" s="77" t="s">
        <v>8</v>
      </c>
      <c r="C14" s="81"/>
      <c r="D14" s="25">
        <v>3807.5</v>
      </c>
      <c r="E14" s="25">
        <v>2757.5</v>
      </c>
      <c r="F14" s="25">
        <v>2827.4</v>
      </c>
      <c r="G14" s="48">
        <f t="shared" si="0"/>
        <v>0.7425869993434012</v>
      </c>
      <c r="H14" s="48">
        <f t="shared" si="1"/>
        <v>1.0253490480507708</v>
      </c>
      <c r="I14" s="9"/>
    </row>
    <row r="15" spans="1:9" ht="15">
      <c r="A15" s="75"/>
      <c r="B15" s="77" t="s">
        <v>9</v>
      </c>
      <c r="C15" s="81"/>
      <c r="D15" s="25">
        <v>828.5</v>
      </c>
      <c r="E15" s="25">
        <v>650</v>
      </c>
      <c r="F15" s="25">
        <v>619.7</v>
      </c>
      <c r="G15" s="48">
        <f t="shared" si="0"/>
        <v>0.7479782739891371</v>
      </c>
      <c r="H15" s="48">
        <f t="shared" si="1"/>
        <v>0.9533846153846155</v>
      </c>
      <c r="I15" s="9"/>
    </row>
    <row r="16" spans="1:9" ht="15">
      <c r="A16" s="75"/>
      <c r="B16" s="77" t="s">
        <v>10</v>
      </c>
      <c r="C16" s="81"/>
      <c r="D16" s="25">
        <v>50</v>
      </c>
      <c r="E16" s="25">
        <v>50</v>
      </c>
      <c r="F16" s="25">
        <v>51.4</v>
      </c>
      <c r="G16" s="48">
        <v>0</v>
      </c>
      <c r="H16" s="48">
        <v>0</v>
      </c>
      <c r="I16" s="9"/>
    </row>
    <row r="17" spans="1:9" ht="15">
      <c r="A17" s="75"/>
      <c r="B17" s="77" t="s">
        <v>11</v>
      </c>
      <c r="C17" s="81"/>
      <c r="D17" s="25">
        <v>0</v>
      </c>
      <c r="E17" s="25">
        <v>0</v>
      </c>
      <c r="F17" s="25">
        <v>0</v>
      </c>
      <c r="G17" s="48">
        <v>0</v>
      </c>
      <c r="H17" s="48">
        <v>0</v>
      </c>
      <c r="I17" s="9"/>
    </row>
    <row r="18" spans="1:9" ht="15">
      <c r="A18" s="75"/>
      <c r="B18" s="77" t="s">
        <v>12</v>
      </c>
      <c r="C18" s="81"/>
      <c r="D18" s="25">
        <v>810</v>
      </c>
      <c r="E18" s="25">
        <v>595</v>
      </c>
      <c r="F18" s="25">
        <v>589.1</v>
      </c>
      <c r="G18" s="48">
        <f t="shared" si="0"/>
        <v>0.727283950617284</v>
      </c>
      <c r="H18" s="48">
        <f t="shared" si="1"/>
        <v>0.9900840336134454</v>
      </c>
      <c r="I18" s="9"/>
    </row>
    <row r="19" spans="1:9" ht="15" hidden="1">
      <c r="A19" s="75"/>
      <c r="B19" s="77"/>
      <c r="C19" s="81"/>
      <c r="D19" s="25">
        <v>0</v>
      </c>
      <c r="E19" s="25">
        <v>0</v>
      </c>
      <c r="F19" s="25"/>
      <c r="G19" s="48">
        <v>0</v>
      </c>
      <c r="H19" s="48">
        <v>0</v>
      </c>
      <c r="I19" s="9"/>
    </row>
    <row r="20" spans="1:9" ht="15">
      <c r="A20" s="75"/>
      <c r="B20" s="77" t="s">
        <v>13</v>
      </c>
      <c r="C20" s="81"/>
      <c r="D20" s="25">
        <v>1472.5</v>
      </c>
      <c r="E20" s="25">
        <v>1472.5</v>
      </c>
      <c r="F20" s="25">
        <v>1445.5</v>
      </c>
      <c r="G20" s="48">
        <v>0</v>
      </c>
      <c r="H20" s="48">
        <v>0</v>
      </c>
      <c r="I20" s="9"/>
    </row>
    <row r="21" spans="1:9" ht="15">
      <c r="A21" s="75"/>
      <c r="B21" s="77" t="s">
        <v>14</v>
      </c>
      <c r="C21" s="81"/>
      <c r="D21" s="25">
        <v>9330.8</v>
      </c>
      <c r="E21" s="25">
        <v>6551</v>
      </c>
      <c r="F21" s="25">
        <v>6499.5</v>
      </c>
      <c r="G21" s="48">
        <f t="shared" si="0"/>
        <v>0.6965640673897201</v>
      </c>
      <c r="H21" s="48">
        <f t="shared" si="1"/>
        <v>0.9921386047931613</v>
      </c>
      <c r="I21" s="9"/>
    </row>
    <row r="22" spans="1:9" ht="15">
      <c r="A22" s="75"/>
      <c r="B22" s="77" t="s">
        <v>15</v>
      </c>
      <c r="C22" s="81"/>
      <c r="D22" s="25">
        <v>2789.4</v>
      </c>
      <c r="E22" s="25">
        <v>2222.7</v>
      </c>
      <c r="F22" s="25">
        <v>2226.7</v>
      </c>
      <c r="G22" s="48">
        <f t="shared" si="0"/>
        <v>0.7982720298272029</v>
      </c>
      <c r="H22" s="48">
        <f t="shared" si="1"/>
        <v>1.0017996130831872</v>
      </c>
      <c r="I22" s="9"/>
    </row>
    <row r="23" spans="1:9" ht="15">
      <c r="A23" s="75"/>
      <c r="B23" s="77" t="s">
        <v>16</v>
      </c>
      <c r="C23" s="81"/>
      <c r="D23" s="25">
        <v>852.8</v>
      </c>
      <c r="E23" s="25">
        <v>634</v>
      </c>
      <c r="F23" s="25">
        <v>533.9</v>
      </c>
      <c r="G23" s="48">
        <f t="shared" si="0"/>
        <v>0.6260553470919324</v>
      </c>
      <c r="H23" s="48">
        <f t="shared" si="1"/>
        <v>0.8421135646687696</v>
      </c>
      <c r="I23" s="9"/>
    </row>
    <row r="24" spans="1:9" ht="15">
      <c r="A24" s="75"/>
      <c r="B24" s="77" t="s">
        <v>17</v>
      </c>
      <c r="C24" s="81"/>
      <c r="D24" s="25">
        <v>0</v>
      </c>
      <c r="E24" s="25">
        <v>0</v>
      </c>
      <c r="F24" s="25">
        <v>0</v>
      </c>
      <c r="G24" s="48">
        <v>0</v>
      </c>
      <c r="H24" s="48">
        <v>0</v>
      </c>
      <c r="I24" s="9"/>
    </row>
    <row r="25" spans="1:9" ht="15">
      <c r="A25" s="75"/>
      <c r="B25" s="31" t="s">
        <v>64</v>
      </c>
      <c r="C25" s="33"/>
      <c r="D25" s="25">
        <f>D26+D27+D28+D29+D30+D34+D35+D31+D32+D33</f>
        <v>484407.29999999993</v>
      </c>
      <c r="E25" s="25">
        <f>E26+E27+E28+E29+E30+E34+E35+E31+E32+E33</f>
        <v>370853.6999999999</v>
      </c>
      <c r="F25" s="25">
        <f>F26+F27+F28+F29+F30+F34+F35+F31+F32+F33</f>
        <v>327614.89999999997</v>
      </c>
      <c r="G25" s="48">
        <f t="shared" si="0"/>
        <v>0.6763211454492944</v>
      </c>
      <c r="H25" s="48">
        <f t="shared" si="1"/>
        <v>0.8834073921872697</v>
      </c>
      <c r="I25" s="9"/>
    </row>
    <row r="26" spans="1:9" ht="15">
      <c r="A26" s="75"/>
      <c r="B26" s="77" t="s">
        <v>18</v>
      </c>
      <c r="C26" s="81"/>
      <c r="D26" s="25">
        <v>108376.4</v>
      </c>
      <c r="E26" s="25">
        <v>81282.3</v>
      </c>
      <c r="F26" s="25">
        <v>84330.4</v>
      </c>
      <c r="G26" s="48">
        <f t="shared" si="0"/>
        <v>0.7781251268726401</v>
      </c>
      <c r="H26" s="48">
        <f t="shared" si="1"/>
        <v>1.0375001691635202</v>
      </c>
      <c r="I26" s="9"/>
    </row>
    <row r="27" spans="1:9" ht="15">
      <c r="A27" s="75"/>
      <c r="B27" s="77" t="s">
        <v>19</v>
      </c>
      <c r="C27" s="81"/>
      <c r="D27" s="25">
        <v>349217.1</v>
      </c>
      <c r="E27" s="25">
        <v>265987.6</v>
      </c>
      <c r="F27" s="25">
        <v>231597.7</v>
      </c>
      <c r="G27" s="48">
        <f t="shared" si="0"/>
        <v>0.6631911782097727</v>
      </c>
      <c r="H27" s="48">
        <f t="shared" si="1"/>
        <v>0.8707086345378507</v>
      </c>
      <c r="I27" s="9"/>
    </row>
    <row r="28" spans="1:9" ht="15">
      <c r="A28" s="75"/>
      <c r="B28" s="77" t="s">
        <v>20</v>
      </c>
      <c r="C28" s="81"/>
      <c r="D28" s="25">
        <v>10600.5</v>
      </c>
      <c r="E28" s="25">
        <v>10600.5</v>
      </c>
      <c r="F28" s="25">
        <v>0</v>
      </c>
      <c r="G28" s="48">
        <f t="shared" si="0"/>
        <v>0</v>
      </c>
      <c r="H28" s="48">
        <f t="shared" si="1"/>
        <v>0</v>
      </c>
      <c r="I28" s="9"/>
    </row>
    <row r="29" spans="1:9" ht="29.25" customHeight="1">
      <c r="A29" s="75"/>
      <c r="B29" s="77" t="s">
        <v>142</v>
      </c>
      <c r="C29" s="81"/>
      <c r="D29" s="25">
        <v>7.6</v>
      </c>
      <c r="E29" s="25">
        <v>7.6</v>
      </c>
      <c r="F29" s="25">
        <v>7.6</v>
      </c>
      <c r="G29" s="48">
        <f t="shared" si="0"/>
        <v>1</v>
      </c>
      <c r="H29" s="48">
        <f t="shared" si="1"/>
        <v>1</v>
      </c>
      <c r="I29" s="9"/>
    </row>
    <row r="30" spans="1:9" ht="26.25" customHeight="1">
      <c r="A30" s="75"/>
      <c r="B30" s="31" t="s">
        <v>103</v>
      </c>
      <c r="C30" s="33"/>
      <c r="D30" s="25">
        <v>14420.1</v>
      </c>
      <c r="E30" s="25">
        <v>11190.1</v>
      </c>
      <c r="F30" s="25">
        <v>11522.7</v>
      </c>
      <c r="G30" s="48">
        <f t="shared" si="0"/>
        <v>0.7990721284873198</v>
      </c>
      <c r="H30" s="48">
        <f t="shared" si="1"/>
        <v>1.0297227013163421</v>
      </c>
      <c r="I30" s="9"/>
    </row>
    <row r="31" spans="1:9" ht="40.5" customHeight="1">
      <c r="A31" s="75"/>
      <c r="B31" s="77" t="s">
        <v>202</v>
      </c>
      <c r="C31" s="33"/>
      <c r="D31" s="25">
        <v>100</v>
      </c>
      <c r="E31" s="25">
        <v>100</v>
      </c>
      <c r="F31" s="25">
        <v>100</v>
      </c>
      <c r="G31" s="48">
        <f t="shared" si="0"/>
        <v>1</v>
      </c>
      <c r="H31" s="48">
        <f t="shared" si="1"/>
        <v>1</v>
      </c>
      <c r="I31" s="9"/>
    </row>
    <row r="32" spans="1:9" ht="41.25" customHeight="1">
      <c r="A32" s="75"/>
      <c r="B32" s="77" t="s">
        <v>201</v>
      </c>
      <c r="C32" s="33"/>
      <c r="D32" s="25">
        <v>20</v>
      </c>
      <c r="E32" s="25">
        <v>20</v>
      </c>
      <c r="F32" s="25">
        <v>20</v>
      </c>
      <c r="G32" s="48">
        <f t="shared" si="0"/>
        <v>1</v>
      </c>
      <c r="H32" s="48">
        <f t="shared" si="1"/>
        <v>1</v>
      </c>
      <c r="I32" s="9"/>
    </row>
    <row r="33" spans="1:9" ht="66" customHeight="1">
      <c r="A33" s="75"/>
      <c r="B33" s="77" t="s">
        <v>217</v>
      </c>
      <c r="C33" s="33"/>
      <c r="D33" s="25">
        <v>1632</v>
      </c>
      <c r="E33" s="25">
        <v>1632</v>
      </c>
      <c r="F33" s="25">
        <v>0</v>
      </c>
      <c r="G33" s="48">
        <f t="shared" si="0"/>
        <v>0</v>
      </c>
      <c r="H33" s="48">
        <f t="shared" si="1"/>
        <v>0</v>
      </c>
      <c r="I33" s="9"/>
    </row>
    <row r="34" spans="1:9" ht="17.25" customHeight="1">
      <c r="A34" s="75"/>
      <c r="B34" s="77" t="s">
        <v>21</v>
      </c>
      <c r="C34" s="81"/>
      <c r="D34" s="25">
        <v>250</v>
      </c>
      <c r="E34" s="25">
        <v>250</v>
      </c>
      <c r="F34" s="25">
        <v>252.9</v>
      </c>
      <c r="G34" s="48">
        <v>0</v>
      </c>
      <c r="H34" s="48">
        <v>0</v>
      </c>
      <c r="I34" s="9"/>
    </row>
    <row r="35" spans="1:9" ht="25.5" customHeight="1" thickBot="1">
      <c r="A35" s="75"/>
      <c r="B35" s="49" t="s">
        <v>108</v>
      </c>
      <c r="C35" s="50"/>
      <c r="D35" s="25">
        <v>-216.4</v>
      </c>
      <c r="E35" s="25">
        <v>-216.4</v>
      </c>
      <c r="F35" s="25">
        <v>-216.4</v>
      </c>
      <c r="G35" s="48">
        <f t="shared" si="0"/>
        <v>1</v>
      </c>
      <c r="H35" s="48">
        <f t="shared" si="1"/>
        <v>1</v>
      </c>
      <c r="I35" s="9"/>
    </row>
    <row r="36" spans="1:9" ht="18.75">
      <c r="A36" s="75"/>
      <c r="B36" s="32" t="s">
        <v>22</v>
      </c>
      <c r="C36" s="43"/>
      <c r="D36" s="76">
        <f>D5+D25</f>
        <v>631347.3999999999</v>
      </c>
      <c r="E36" s="76">
        <f>E5+E25</f>
        <v>476471.7999999999</v>
      </c>
      <c r="F36" s="76">
        <f>F5+F25</f>
        <v>433406.89999999997</v>
      </c>
      <c r="G36" s="48">
        <f t="shared" si="0"/>
        <v>0.6864792664070526</v>
      </c>
      <c r="H36" s="48">
        <f t="shared" si="1"/>
        <v>0.9096171064058777</v>
      </c>
      <c r="I36" s="9"/>
    </row>
    <row r="37" spans="1:9" ht="15">
      <c r="A37" s="75"/>
      <c r="B37" s="77" t="s">
        <v>78</v>
      </c>
      <c r="C37" s="81"/>
      <c r="D37" s="25">
        <f>D5</f>
        <v>146940.09999999998</v>
      </c>
      <c r="E37" s="25">
        <f>E5</f>
        <v>105618.09999999999</v>
      </c>
      <c r="F37" s="25">
        <f>F5</f>
        <v>105792</v>
      </c>
      <c r="G37" s="48">
        <f t="shared" si="0"/>
        <v>0.7199668436322013</v>
      </c>
      <c r="H37" s="48">
        <f t="shared" si="1"/>
        <v>1.001646498090763</v>
      </c>
      <c r="I37" s="9"/>
    </row>
    <row r="38" spans="1:9" ht="12.75">
      <c r="A38" s="97"/>
      <c r="B38" s="98"/>
      <c r="C38" s="98"/>
      <c r="D38" s="98"/>
      <c r="E38" s="98"/>
      <c r="F38" s="98"/>
      <c r="G38" s="98"/>
      <c r="H38" s="99"/>
      <c r="I38" s="6"/>
    </row>
    <row r="39" spans="1:9" ht="26.25" customHeight="1">
      <c r="A39" s="101" t="s">
        <v>110</v>
      </c>
      <c r="B39" s="88" t="s">
        <v>23</v>
      </c>
      <c r="C39" s="95" t="s">
        <v>111</v>
      </c>
      <c r="D39" s="85" t="s">
        <v>218</v>
      </c>
      <c r="E39" s="86" t="s">
        <v>193</v>
      </c>
      <c r="F39" s="85" t="s">
        <v>1</v>
      </c>
      <c r="G39" s="89" t="s">
        <v>219</v>
      </c>
      <c r="H39" s="86" t="s">
        <v>220</v>
      </c>
      <c r="I39" s="8"/>
    </row>
    <row r="40" spans="1:9" ht="13.5" customHeight="1">
      <c r="A40" s="101"/>
      <c r="B40" s="88"/>
      <c r="C40" s="96"/>
      <c r="D40" s="85"/>
      <c r="E40" s="87"/>
      <c r="F40" s="85"/>
      <c r="G40" s="89"/>
      <c r="H40" s="87"/>
      <c r="I40" s="8"/>
    </row>
    <row r="41" spans="1:9" ht="19.5" customHeight="1">
      <c r="A41" s="33" t="s">
        <v>53</v>
      </c>
      <c r="B41" s="31" t="s">
        <v>24</v>
      </c>
      <c r="C41" s="33"/>
      <c r="D41" s="44">
        <f>D42+D43+D48+D49+D46+D47+D45</f>
        <v>49107.7</v>
      </c>
      <c r="E41" s="44">
        <f>E42+E43+E48+E49+E46+E47+E45</f>
        <v>41863.7</v>
      </c>
      <c r="F41" s="44">
        <f>F42+F43+F48+F49+F46+F47+F45</f>
        <v>35666.3</v>
      </c>
      <c r="G41" s="48">
        <f aca="true" t="shared" si="2" ref="G41:G108">F41/D41</f>
        <v>0.7262873235765471</v>
      </c>
      <c r="H41" s="48">
        <f>F41/E41</f>
        <v>0.8519624400136635</v>
      </c>
      <c r="I41" s="12"/>
    </row>
    <row r="42" spans="1:9" ht="43.5" customHeight="1">
      <c r="A42" s="81" t="s">
        <v>54</v>
      </c>
      <c r="B42" s="77" t="s">
        <v>112</v>
      </c>
      <c r="C42" s="81" t="s">
        <v>143</v>
      </c>
      <c r="D42" s="25">
        <v>691.6</v>
      </c>
      <c r="E42" s="25">
        <v>638.6</v>
      </c>
      <c r="F42" s="25">
        <v>637.9</v>
      </c>
      <c r="G42" s="48">
        <f t="shared" si="2"/>
        <v>0.922353961827646</v>
      </c>
      <c r="H42" s="48">
        <f aca="true" t="shared" si="3" ref="H42:H109">F42/E42</f>
        <v>0.9989038521766364</v>
      </c>
      <c r="I42" s="10"/>
    </row>
    <row r="43" spans="1:14" ht="42.75" customHeight="1">
      <c r="A43" s="81" t="s">
        <v>55</v>
      </c>
      <c r="B43" s="77" t="s">
        <v>113</v>
      </c>
      <c r="C43" s="81" t="s">
        <v>55</v>
      </c>
      <c r="D43" s="25">
        <f>D44</f>
        <v>20873.5</v>
      </c>
      <c r="E43" s="25">
        <f>E44</f>
        <v>18741.8</v>
      </c>
      <c r="F43" s="25">
        <f>F44</f>
        <v>18014.9</v>
      </c>
      <c r="G43" s="48">
        <f t="shared" si="2"/>
        <v>0.8630512372146503</v>
      </c>
      <c r="H43" s="48">
        <f t="shared" si="3"/>
        <v>0.9612150380433044</v>
      </c>
      <c r="I43" s="13"/>
      <c r="J43" s="91"/>
      <c r="K43" s="91"/>
      <c r="L43" s="90"/>
      <c r="M43" s="90"/>
      <c r="N43" s="90"/>
    </row>
    <row r="44" spans="1:14" s="11" customFormat="1" ht="15">
      <c r="A44" s="45"/>
      <c r="B44" s="36" t="s">
        <v>25</v>
      </c>
      <c r="C44" s="45" t="s">
        <v>55</v>
      </c>
      <c r="D44" s="46">
        <v>20873.5</v>
      </c>
      <c r="E44" s="46">
        <v>18741.8</v>
      </c>
      <c r="F44" s="46">
        <v>18014.9</v>
      </c>
      <c r="G44" s="48">
        <f t="shared" si="2"/>
        <v>0.8630512372146503</v>
      </c>
      <c r="H44" s="48">
        <f t="shared" si="3"/>
        <v>0.9612150380433044</v>
      </c>
      <c r="I44" s="14"/>
      <c r="J44" s="92"/>
      <c r="K44" s="92"/>
      <c r="L44" s="90"/>
      <c r="M44" s="90"/>
      <c r="N44" s="90"/>
    </row>
    <row r="45" spans="1:14" s="11" customFormat="1" ht="44.25" customHeight="1">
      <c r="A45" s="45" t="s">
        <v>195</v>
      </c>
      <c r="B45" s="77" t="s">
        <v>197</v>
      </c>
      <c r="C45" s="45" t="s">
        <v>196</v>
      </c>
      <c r="D45" s="46">
        <v>8.7</v>
      </c>
      <c r="E45" s="46">
        <v>8.7</v>
      </c>
      <c r="F45" s="46">
        <v>8.7</v>
      </c>
      <c r="G45" s="48">
        <f t="shared" si="2"/>
        <v>1</v>
      </c>
      <c r="H45" s="48">
        <f t="shared" si="3"/>
        <v>1</v>
      </c>
      <c r="I45" s="15"/>
      <c r="J45" s="73"/>
      <c r="K45" s="73"/>
      <c r="L45" s="72"/>
      <c r="M45" s="72"/>
      <c r="N45" s="72"/>
    </row>
    <row r="46" spans="1:14" s="24" customFormat="1" ht="30" customHeight="1">
      <c r="A46" s="81" t="s">
        <v>56</v>
      </c>
      <c r="B46" s="77" t="s">
        <v>114</v>
      </c>
      <c r="C46" s="81" t="s">
        <v>56</v>
      </c>
      <c r="D46" s="25">
        <v>8598.9</v>
      </c>
      <c r="E46" s="25">
        <v>6498.1</v>
      </c>
      <c r="F46" s="25">
        <v>4703.7</v>
      </c>
      <c r="G46" s="48">
        <f t="shared" si="2"/>
        <v>0.5470118270941632</v>
      </c>
      <c r="H46" s="48">
        <f t="shared" si="3"/>
        <v>0.7238577430325787</v>
      </c>
      <c r="I46" s="10"/>
      <c r="J46" s="22"/>
      <c r="K46" s="22"/>
      <c r="L46" s="23"/>
      <c r="M46" s="23"/>
      <c r="N46" s="23"/>
    </row>
    <row r="47" spans="1:14" s="24" customFormat="1" ht="30" customHeight="1">
      <c r="A47" s="81" t="s">
        <v>139</v>
      </c>
      <c r="B47" s="77" t="s">
        <v>140</v>
      </c>
      <c r="C47" s="81" t="s">
        <v>139</v>
      </c>
      <c r="D47" s="25">
        <v>170</v>
      </c>
      <c r="E47" s="25">
        <v>170</v>
      </c>
      <c r="F47" s="25">
        <v>168.8</v>
      </c>
      <c r="G47" s="48">
        <f t="shared" si="2"/>
        <v>0.9929411764705883</v>
      </c>
      <c r="H47" s="48">
        <f t="shared" si="3"/>
        <v>0.9929411764705883</v>
      </c>
      <c r="I47" s="10"/>
      <c r="J47" s="22"/>
      <c r="K47" s="22"/>
      <c r="L47" s="23"/>
      <c r="M47" s="23"/>
      <c r="N47" s="23"/>
    </row>
    <row r="48" spans="1:9" ht="17.25" customHeight="1">
      <c r="A48" s="81" t="s">
        <v>57</v>
      </c>
      <c r="B48" s="77" t="s">
        <v>115</v>
      </c>
      <c r="C48" s="81" t="s">
        <v>57</v>
      </c>
      <c r="D48" s="25">
        <v>50</v>
      </c>
      <c r="E48" s="25">
        <v>50</v>
      </c>
      <c r="F48" s="25">
        <v>0</v>
      </c>
      <c r="G48" s="48">
        <f t="shared" si="2"/>
        <v>0</v>
      </c>
      <c r="H48" s="48">
        <f t="shared" si="3"/>
        <v>0</v>
      </c>
      <c r="I48" s="10"/>
    </row>
    <row r="49" spans="1:9" ht="18" customHeight="1">
      <c r="A49" s="51" t="s">
        <v>85</v>
      </c>
      <c r="B49" s="52" t="s">
        <v>26</v>
      </c>
      <c r="C49" s="51"/>
      <c r="D49" s="25">
        <f>D50+D51+D52+D53+D54+D56</f>
        <v>18715</v>
      </c>
      <c r="E49" s="25">
        <f>E50+E51+E52+E53+E54+E56</f>
        <v>15756.500000000002</v>
      </c>
      <c r="F49" s="25">
        <f>F50+F51+F52+F53+F54+F56</f>
        <v>12132.3</v>
      </c>
      <c r="G49" s="48">
        <f t="shared" si="2"/>
        <v>0.6482660967138658</v>
      </c>
      <c r="H49" s="48">
        <f t="shared" si="3"/>
        <v>0.7699869894963982</v>
      </c>
      <c r="I49" s="10"/>
    </row>
    <row r="50" spans="1:9" s="11" customFormat="1" ht="30" customHeight="1">
      <c r="A50" s="53"/>
      <c r="B50" s="35" t="s">
        <v>149</v>
      </c>
      <c r="C50" s="53" t="s">
        <v>150</v>
      </c>
      <c r="D50" s="46">
        <v>8828.3</v>
      </c>
      <c r="E50" s="46">
        <v>6615.1</v>
      </c>
      <c r="F50" s="46">
        <v>5934</v>
      </c>
      <c r="G50" s="48">
        <f t="shared" si="2"/>
        <v>0.6721565873384457</v>
      </c>
      <c r="H50" s="48">
        <f t="shared" si="3"/>
        <v>0.897038593520884</v>
      </c>
      <c r="I50" s="15"/>
    </row>
    <row r="51" spans="1:9" s="11" customFormat="1" ht="25.5" customHeight="1" hidden="1">
      <c r="A51" s="53"/>
      <c r="B51" s="35" t="s">
        <v>102</v>
      </c>
      <c r="C51" s="53"/>
      <c r="D51" s="46">
        <v>0</v>
      </c>
      <c r="E51" s="46">
        <v>0</v>
      </c>
      <c r="F51" s="46">
        <v>0</v>
      </c>
      <c r="G51" s="48" t="e">
        <f t="shared" si="2"/>
        <v>#DIV/0!</v>
      </c>
      <c r="H51" s="48" t="e">
        <f t="shared" si="3"/>
        <v>#DIV/0!</v>
      </c>
      <c r="I51" s="15"/>
    </row>
    <row r="52" spans="1:9" s="11" customFormat="1" ht="15">
      <c r="A52" s="53"/>
      <c r="B52" s="35" t="s">
        <v>145</v>
      </c>
      <c r="C52" s="53" t="s">
        <v>146</v>
      </c>
      <c r="D52" s="46">
        <v>30</v>
      </c>
      <c r="E52" s="46">
        <v>22.5</v>
      </c>
      <c r="F52" s="46">
        <v>0</v>
      </c>
      <c r="G52" s="48">
        <f t="shared" si="2"/>
        <v>0</v>
      </c>
      <c r="H52" s="48">
        <f t="shared" si="3"/>
        <v>0</v>
      </c>
      <c r="I52" s="15"/>
    </row>
    <row r="53" spans="1:9" s="11" customFormat="1" ht="25.5">
      <c r="A53" s="53"/>
      <c r="B53" s="35" t="s">
        <v>144</v>
      </c>
      <c r="C53" s="53" t="s">
        <v>147</v>
      </c>
      <c r="D53" s="46">
        <v>260</v>
      </c>
      <c r="E53" s="46">
        <v>260</v>
      </c>
      <c r="F53" s="46">
        <v>85</v>
      </c>
      <c r="G53" s="48">
        <f t="shared" si="2"/>
        <v>0.3269230769230769</v>
      </c>
      <c r="H53" s="48">
        <f t="shared" si="3"/>
        <v>0.3269230769230769</v>
      </c>
      <c r="I53" s="15"/>
    </row>
    <row r="54" spans="1:9" s="11" customFormat="1" ht="15">
      <c r="A54" s="53"/>
      <c r="B54" s="35" t="s">
        <v>116</v>
      </c>
      <c r="C54" s="53" t="s">
        <v>148</v>
      </c>
      <c r="D54" s="46">
        <v>5832.1</v>
      </c>
      <c r="E54" s="46">
        <v>5094.3</v>
      </c>
      <c r="F54" s="46">
        <v>2701.8</v>
      </c>
      <c r="G54" s="48">
        <f t="shared" si="2"/>
        <v>0.46326366145985154</v>
      </c>
      <c r="H54" s="48">
        <f t="shared" si="3"/>
        <v>0.5303574583357871</v>
      </c>
      <c r="I54" s="15"/>
    </row>
    <row r="55" spans="1:9" s="11" customFormat="1" ht="77.25" customHeight="1">
      <c r="A55" s="53"/>
      <c r="B55" s="35" t="s">
        <v>210</v>
      </c>
      <c r="C55" s="53" t="s">
        <v>211</v>
      </c>
      <c r="D55" s="46">
        <v>1632</v>
      </c>
      <c r="E55" s="46">
        <v>1632</v>
      </c>
      <c r="F55" s="46">
        <v>0</v>
      </c>
      <c r="G55" s="48">
        <f t="shared" si="2"/>
        <v>0</v>
      </c>
      <c r="H55" s="48">
        <f t="shared" si="3"/>
        <v>0</v>
      </c>
      <c r="I55" s="15"/>
    </row>
    <row r="56" spans="1:9" s="11" customFormat="1" ht="39" customHeight="1">
      <c r="A56" s="53"/>
      <c r="B56" s="35" t="s">
        <v>174</v>
      </c>
      <c r="C56" s="53" t="s">
        <v>175</v>
      </c>
      <c r="D56" s="46">
        <v>3764.6</v>
      </c>
      <c r="E56" s="46">
        <v>3764.6</v>
      </c>
      <c r="F56" s="46">
        <v>3411.5</v>
      </c>
      <c r="G56" s="48">
        <f t="shared" si="2"/>
        <v>0.9062051745205334</v>
      </c>
      <c r="H56" s="48">
        <f t="shared" si="3"/>
        <v>0.9062051745205334</v>
      </c>
      <c r="I56" s="15"/>
    </row>
    <row r="57" spans="1:9" ht="15">
      <c r="A57" s="33" t="s">
        <v>80</v>
      </c>
      <c r="B57" s="31" t="s">
        <v>76</v>
      </c>
      <c r="C57" s="33"/>
      <c r="D57" s="44">
        <f>D58</f>
        <v>924</v>
      </c>
      <c r="E57" s="44">
        <f>E58</f>
        <v>924</v>
      </c>
      <c r="F57" s="44">
        <f>F58</f>
        <v>924</v>
      </c>
      <c r="G57" s="48">
        <f t="shared" si="2"/>
        <v>1</v>
      </c>
      <c r="H57" s="48">
        <f t="shared" si="3"/>
        <v>1</v>
      </c>
      <c r="I57" s="10"/>
    </row>
    <row r="58" spans="1:9" ht="27.75" customHeight="1">
      <c r="A58" s="81" t="s">
        <v>81</v>
      </c>
      <c r="B58" s="77" t="s">
        <v>117</v>
      </c>
      <c r="C58" s="81" t="s">
        <v>151</v>
      </c>
      <c r="D58" s="25">
        <v>924</v>
      </c>
      <c r="E58" s="25">
        <v>924</v>
      </c>
      <c r="F58" s="25">
        <v>924</v>
      </c>
      <c r="G58" s="48">
        <f t="shared" si="2"/>
        <v>1</v>
      </c>
      <c r="H58" s="48">
        <f t="shared" si="3"/>
        <v>1</v>
      </c>
      <c r="I58" s="10"/>
    </row>
    <row r="59" spans="1:9" ht="20.25" customHeight="1">
      <c r="A59" s="33" t="s">
        <v>58</v>
      </c>
      <c r="B59" s="31" t="s">
        <v>118</v>
      </c>
      <c r="C59" s="33"/>
      <c r="D59" s="44">
        <f>D60</f>
        <v>200</v>
      </c>
      <c r="E59" s="44">
        <f>E60</f>
        <v>200</v>
      </c>
      <c r="F59" s="44">
        <f>F60</f>
        <v>199.7</v>
      </c>
      <c r="G59" s="48">
        <f t="shared" si="2"/>
        <v>0.9984999999999999</v>
      </c>
      <c r="H59" s="48">
        <f t="shared" si="3"/>
        <v>0.9984999999999999</v>
      </c>
      <c r="I59" s="10"/>
    </row>
    <row r="60" spans="1:9" ht="34.5" customHeight="1">
      <c r="A60" s="81" t="s">
        <v>109</v>
      </c>
      <c r="B60" s="77" t="s">
        <v>119</v>
      </c>
      <c r="C60" s="81"/>
      <c r="D60" s="25">
        <f>D61+D62</f>
        <v>200</v>
      </c>
      <c r="E60" s="25">
        <f>E61+E62</f>
        <v>200</v>
      </c>
      <c r="F60" s="25">
        <f>F61+F62</f>
        <v>199.7</v>
      </c>
      <c r="G60" s="48">
        <f t="shared" si="2"/>
        <v>0.9984999999999999</v>
      </c>
      <c r="H60" s="48">
        <f t="shared" si="3"/>
        <v>0.9984999999999999</v>
      </c>
      <c r="I60" s="10"/>
    </row>
    <row r="61" spans="1:9" s="11" customFormat="1" ht="27.75" customHeight="1">
      <c r="A61" s="45"/>
      <c r="B61" s="36" t="s">
        <v>178</v>
      </c>
      <c r="C61" s="45" t="s">
        <v>179</v>
      </c>
      <c r="D61" s="46">
        <v>100</v>
      </c>
      <c r="E61" s="46">
        <v>100</v>
      </c>
      <c r="F61" s="46">
        <v>99.9</v>
      </c>
      <c r="G61" s="48">
        <f t="shared" si="2"/>
        <v>0.9990000000000001</v>
      </c>
      <c r="H61" s="48">
        <f t="shared" si="3"/>
        <v>0.9990000000000001</v>
      </c>
      <c r="I61" s="15"/>
    </row>
    <row r="62" spans="1:9" s="11" customFormat="1" ht="28.5" customHeight="1">
      <c r="A62" s="45"/>
      <c r="B62" s="36" t="s">
        <v>204</v>
      </c>
      <c r="C62" s="45" t="s">
        <v>203</v>
      </c>
      <c r="D62" s="46">
        <v>100</v>
      </c>
      <c r="E62" s="46">
        <v>100</v>
      </c>
      <c r="F62" s="46">
        <v>99.8</v>
      </c>
      <c r="G62" s="48">
        <f t="shared" si="2"/>
        <v>0.998</v>
      </c>
      <c r="H62" s="48">
        <f t="shared" si="3"/>
        <v>0.998</v>
      </c>
      <c r="I62" s="15"/>
    </row>
    <row r="63" spans="1:9" s="11" customFormat="1" ht="30" customHeight="1" hidden="1">
      <c r="A63" s="45"/>
      <c r="B63" s="36" t="s">
        <v>121</v>
      </c>
      <c r="C63" s="45" t="s">
        <v>120</v>
      </c>
      <c r="D63" s="46">
        <v>0</v>
      </c>
      <c r="E63" s="46">
        <v>0</v>
      </c>
      <c r="F63" s="46">
        <v>0</v>
      </c>
      <c r="G63" s="48" t="e">
        <f t="shared" si="2"/>
        <v>#DIV/0!</v>
      </c>
      <c r="H63" s="48" t="e">
        <f t="shared" si="3"/>
        <v>#DIV/0!</v>
      </c>
      <c r="I63" s="15"/>
    </row>
    <row r="64" spans="1:9" ht="19.5" customHeight="1">
      <c r="A64" s="33" t="s">
        <v>59</v>
      </c>
      <c r="B64" s="31" t="s">
        <v>28</v>
      </c>
      <c r="C64" s="33"/>
      <c r="D64" s="44">
        <f>D68+D72+D65+D66+D67+D69</f>
        <v>19044.699999999997</v>
      </c>
      <c r="E64" s="44">
        <f>E68+E72+E65+E66+E67+E69</f>
        <v>19044.699999999997</v>
      </c>
      <c r="F64" s="44">
        <f>F68+F72+F65+F66+F67+F69</f>
        <v>8219.5</v>
      </c>
      <c r="G64" s="48">
        <f t="shared" si="2"/>
        <v>0.4315898911508189</v>
      </c>
      <c r="H64" s="48">
        <f t="shared" si="3"/>
        <v>0.4315898911508189</v>
      </c>
      <c r="I64" s="10"/>
    </row>
    <row r="65" spans="1:9" ht="33" customHeight="1">
      <c r="A65" s="81" t="s">
        <v>166</v>
      </c>
      <c r="B65" s="77" t="s">
        <v>167</v>
      </c>
      <c r="C65" s="81" t="s">
        <v>168</v>
      </c>
      <c r="D65" s="25">
        <v>1672.5</v>
      </c>
      <c r="E65" s="25">
        <v>1672.5</v>
      </c>
      <c r="F65" s="25">
        <v>1672.5</v>
      </c>
      <c r="G65" s="48">
        <f t="shared" si="2"/>
        <v>1</v>
      </c>
      <c r="H65" s="48">
        <f t="shared" si="3"/>
        <v>1</v>
      </c>
      <c r="I65" s="10"/>
    </row>
    <row r="66" spans="1:9" ht="33" customHeight="1">
      <c r="A66" s="81" t="s">
        <v>166</v>
      </c>
      <c r="B66" s="77" t="s">
        <v>181</v>
      </c>
      <c r="C66" s="81" t="s">
        <v>180</v>
      </c>
      <c r="D66" s="25">
        <v>271.6</v>
      </c>
      <c r="E66" s="25">
        <v>271.6</v>
      </c>
      <c r="F66" s="25">
        <v>206.6</v>
      </c>
      <c r="G66" s="48">
        <f t="shared" si="2"/>
        <v>0.7606774668630338</v>
      </c>
      <c r="H66" s="48">
        <f t="shared" si="3"/>
        <v>0.7606774668630338</v>
      </c>
      <c r="I66" s="10"/>
    </row>
    <row r="67" spans="1:9" ht="48.75" customHeight="1">
      <c r="A67" s="81" t="s">
        <v>198</v>
      </c>
      <c r="B67" s="77" t="s">
        <v>199</v>
      </c>
      <c r="C67" s="81" t="s">
        <v>200</v>
      </c>
      <c r="D67" s="25">
        <v>8</v>
      </c>
      <c r="E67" s="25">
        <v>8</v>
      </c>
      <c r="F67" s="25">
        <v>8</v>
      </c>
      <c r="G67" s="48">
        <f t="shared" si="2"/>
        <v>1</v>
      </c>
      <c r="H67" s="48">
        <f t="shared" si="3"/>
        <v>1</v>
      </c>
      <c r="I67" s="10"/>
    </row>
    <row r="68" spans="1:9" s="17" customFormat="1" ht="69.75" customHeight="1">
      <c r="A68" s="78" t="s">
        <v>83</v>
      </c>
      <c r="B68" s="37" t="s">
        <v>152</v>
      </c>
      <c r="C68" s="54" t="s">
        <v>153</v>
      </c>
      <c r="D68" s="55">
        <v>7538</v>
      </c>
      <c r="E68" s="55">
        <v>7538</v>
      </c>
      <c r="F68" s="55">
        <v>0</v>
      </c>
      <c r="G68" s="48">
        <f t="shared" si="2"/>
        <v>0</v>
      </c>
      <c r="H68" s="48">
        <f t="shared" si="3"/>
        <v>0</v>
      </c>
      <c r="I68" s="16"/>
    </row>
    <row r="69" spans="1:9" s="17" customFormat="1" ht="35.25" customHeight="1">
      <c r="A69" s="78"/>
      <c r="B69" s="37" t="s">
        <v>154</v>
      </c>
      <c r="C69" s="54" t="s">
        <v>155</v>
      </c>
      <c r="D69" s="55">
        <v>9445.3</v>
      </c>
      <c r="E69" s="55">
        <v>9445.3</v>
      </c>
      <c r="F69" s="55">
        <v>6307.9</v>
      </c>
      <c r="G69" s="48">
        <f t="shared" si="2"/>
        <v>0.6678347961419966</v>
      </c>
      <c r="H69" s="48">
        <f t="shared" si="3"/>
        <v>0.6678347961419966</v>
      </c>
      <c r="I69" s="16"/>
    </row>
    <row r="70" spans="1:9" s="19" customFormat="1" ht="45" customHeight="1">
      <c r="A70" s="56"/>
      <c r="B70" s="57" t="s">
        <v>216</v>
      </c>
      <c r="C70" s="58" t="s">
        <v>212</v>
      </c>
      <c r="D70" s="59">
        <v>8409.8</v>
      </c>
      <c r="E70" s="59">
        <v>8409.8</v>
      </c>
      <c r="F70" s="59">
        <v>5272.5</v>
      </c>
      <c r="G70" s="48">
        <f t="shared" si="2"/>
        <v>0.6269471331066138</v>
      </c>
      <c r="H70" s="48">
        <f t="shared" si="3"/>
        <v>0.6269471331066138</v>
      </c>
      <c r="I70" s="18"/>
    </row>
    <row r="71" spans="1:9" s="19" customFormat="1" ht="66.75" customHeight="1" hidden="1">
      <c r="A71" s="56"/>
      <c r="B71" s="57" t="s">
        <v>123</v>
      </c>
      <c r="C71" s="58" t="s">
        <v>122</v>
      </c>
      <c r="D71" s="59">
        <v>0</v>
      </c>
      <c r="E71" s="59">
        <v>0</v>
      </c>
      <c r="F71" s="59">
        <v>0</v>
      </c>
      <c r="G71" s="48" t="e">
        <f t="shared" si="2"/>
        <v>#DIV/0!</v>
      </c>
      <c r="H71" s="48" t="e">
        <f t="shared" si="3"/>
        <v>#DIV/0!</v>
      </c>
      <c r="I71" s="18"/>
    </row>
    <row r="72" spans="1:9" s="17" customFormat="1" ht="30.75" customHeight="1">
      <c r="A72" s="78" t="s">
        <v>60</v>
      </c>
      <c r="B72" s="37" t="s">
        <v>141</v>
      </c>
      <c r="C72" s="54"/>
      <c r="D72" s="55">
        <f>D73+D74</f>
        <v>109.3</v>
      </c>
      <c r="E72" s="55">
        <f>E73+E74</f>
        <v>109.3</v>
      </c>
      <c r="F72" s="55">
        <f>F73+F74</f>
        <v>24.5</v>
      </c>
      <c r="G72" s="48">
        <f t="shared" si="2"/>
        <v>0.2241537053979872</v>
      </c>
      <c r="H72" s="48">
        <f t="shared" si="3"/>
        <v>0.2241537053979872</v>
      </c>
      <c r="I72" s="20"/>
    </row>
    <row r="73" spans="1:9" s="19" customFormat="1" ht="29.25" customHeight="1">
      <c r="A73" s="56" t="s">
        <v>60</v>
      </c>
      <c r="B73" s="38" t="s">
        <v>84</v>
      </c>
      <c r="C73" s="56" t="s">
        <v>177</v>
      </c>
      <c r="D73" s="59">
        <v>100</v>
      </c>
      <c r="E73" s="59">
        <v>100</v>
      </c>
      <c r="F73" s="59">
        <v>24.5</v>
      </c>
      <c r="G73" s="48">
        <f t="shared" si="2"/>
        <v>0.245</v>
      </c>
      <c r="H73" s="48">
        <f t="shared" si="3"/>
        <v>0.245</v>
      </c>
      <c r="I73" s="18"/>
    </row>
    <row r="74" spans="1:9" s="19" customFormat="1" ht="29.25" customHeight="1">
      <c r="A74" s="56" t="s">
        <v>60</v>
      </c>
      <c r="B74" s="38" t="s">
        <v>206</v>
      </c>
      <c r="C74" s="56" t="s">
        <v>205</v>
      </c>
      <c r="D74" s="59">
        <v>9.3</v>
      </c>
      <c r="E74" s="59">
        <v>9.3</v>
      </c>
      <c r="F74" s="59">
        <v>0</v>
      </c>
      <c r="G74" s="48">
        <f t="shared" si="2"/>
        <v>0</v>
      </c>
      <c r="H74" s="48">
        <f t="shared" si="3"/>
        <v>0</v>
      </c>
      <c r="I74" s="18"/>
    </row>
    <row r="75" spans="1:9" ht="21" customHeight="1">
      <c r="A75" s="33" t="s">
        <v>61</v>
      </c>
      <c r="B75" s="31" t="s">
        <v>29</v>
      </c>
      <c r="C75" s="33"/>
      <c r="D75" s="44">
        <f>D76+D79</f>
        <v>7098.2</v>
      </c>
      <c r="E75" s="44">
        <f>E76+E79</f>
        <v>7053.2</v>
      </c>
      <c r="F75" s="44">
        <f>F76+F79</f>
        <v>6097.200000000001</v>
      </c>
      <c r="G75" s="48">
        <f t="shared" si="2"/>
        <v>0.858978332535009</v>
      </c>
      <c r="H75" s="48">
        <f t="shared" si="3"/>
        <v>0.8644586854193842</v>
      </c>
      <c r="I75" s="10"/>
    </row>
    <row r="76" spans="1:9" ht="18.75" customHeight="1">
      <c r="A76" s="81" t="s">
        <v>62</v>
      </c>
      <c r="B76" s="31" t="s">
        <v>30</v>
      </c>
      <c r="C76" s="33"/>
      <c r="D76" s="25">
        <f>D78+D77</f>
        <v>180</v>
      </c>
      <c r="E76" s="25">
        <f>E78+E77</f>
        <v>135</v>
      </c>
      <c r="F76" s="25">
        <v>0</v>
      </c>
      <c r="G76" s="48">
        <f t="shared" si="2"/>
        <v>0</v>
      </c>
      <c r="H76" s="48">
        <f t="shared" si="3"/>
        <v>0</v>
      </c>
      <c r="I76" s="10"/>
    </row>
    <row r="77" spans="1:9" ht="30" customHeight="1" hidden="1">
      <c r="A77" s="81"/>
      <c r="B77" s="77" t="s">
        <v>170</v>
      </c>
      <c r="C77" s="81" t="s">
        <v>169</v>
      </c>
      <c r="D77" s="25">
        <v>0</v>
      </c>
      <c r="E77" s="25">
        <v>0</v>
      </c>
      <c r="F77" s="25">
        <v>0</v>
      </c>
      <c r="G77" s="48" t="e">
        <f t="shared" si="2"/>
        <v>#DIV/0!</v>
      </c>
      <c r="H77" s="48" t="e">
        <f t="shared" si="3"/>
        <v>#DIV/0!</v>
      </c>
      <c r="I77" s="10"/>
    </row>
    <row r="78" spans="1:9" ht="18.75" customHeight="1">
      <c r="A78" s="81"/>
      <c r="B78" s="77" t="s">
        <v>124</v>
      </c>
      <c r="C78" s="81" t="s">
        <v>156</v>
      </c>
      <c r="D78" s="25">
        <v>180</v>
      </c>
      <c r="E78" s="25">
        <v>135</v>
      </c>
      <c r="F78" s="25">
        <v>0</v>
      </c>
      <c r="G78" s="48">
        <f t="shared" si="2"/>
        <v>0</v>
      </c>
      <c r="H78" s="48">
        <f t="shared" si="3"/>
        <v>0</v>
      </c>
      <c r="I78" s="10"/>
    </row>
    <row r="79" spans="1:9" ht="15">
      <c r="A79" s="33" t="s">
        <v>63</v>
      </c>
      <c r="B79" s="31" t="s">
        <v>31</v>
      </c>
      <c r="C79" s="33"/>
      <c r="D79" s="44">
        <f>D81+D86+D83+D84+D80+D85</f>
        <v>6918.2</v>
      </c>
      <c r="E79" s="44">
        <f>E81+E86+E83+E84+E80+E85</f>
        <v>6918.2</v>
      </c>
      <c r="F79" s="44">
        <f>F81+F86+F83+F84+F80+F85</f>
        <v>6097.200000000001</v>
      </c>
      <c r="G79" s="48">
        <f t="shared" si="2"/>
        <v>0.8813275129368913</v>
      </c>
      <c r="H79" s="48">
        <f t="shared" si="3"/>
        <v>0.8813275129368913</v>
      </c>
      <c r="I79" s="10"/>
    </row>
    <row r="80" spans="1:9" ht="25.5">
      <c r="A80" s="33"/>
      <c r="B80" s="77" t="s">
        <v>173</v>
      </c>
      <c r="C80" s="81" t="s">
        <v>157</v>
      </c>
      <c r="D80" s="25">
        <v>548.2</v>
      </c>
      <c r="E80" s="25">
        <v>548.2</v>
      </c>
      <c r="F80" s="25">
        <v>498.1</v>
      </c>
      <c r="G80" s="48">
        <f t="shared" si="2"/>
        <v>0.9086099963516965</v>
      </c>
      <c r="H80" s="48">
        <f t="shared" si="3"/>
        <v>0.9086099963516965</v>
      </c>
      <c r="I80" s="10"/>
    </row>
    <row r="81" spans="1:9" ht="41.25" customHeight="1">
      <c r="A81" s="33"/>
      <c r="B81" s="40" t="s">
        <v>125</v>
      </c>
      <c r="C81" s="60"/>
      <c r="D81" s="25">
        <f>D82</f>
        <v>5800</v>
      </c>
      <c r="E81" s="25">
        <f>E82</f>
        <v>5800</v>
      </c>
      <c r="F81" s="25">
        <f>F82</f>
        <v>5052.1</v>
      </c>
      <c r="G81" s="48">
        <f t="shared" si="2"/>
        <v>0.8710517241379311</v>
      </c>
      <c r="H81" s="48">
        <f t="shared" si="3"/>
        <v>0.8710517241379311</v>
      </c>
      <c r="I81" s="10"/>
    </row>
    <row r="82" spans="1:9" s="11" customFormat="1" ht="31.5" customHeight="1">
      <c r="A82" s="45"/>
      <c r="B82" s="41" t="s">
        <v>173</v>
      </c>
      <c r="C82" s="61" t="s">
        <v>213</v>
      </c>
      <c r="D82" s="46">
        <v>5800</v>
      </c>
      <c r="E82" s="46">
        <v>5800</v>
      </c>
      <c r="F82" s="46">
        <v>5052.1</v>
      </c>
      <c r="G82" s="48">
        <f t="shared" si="2"/>
        <v>0.8710517241379311</v>
      </c>
      <c r="H82" s="48">
        <f t="shared" si="3"/>
        <v>0.8710517241379311</v>
      </c>
      <c r="I82" s="15"/>
    </row>
    <row r="83" spans="1:9" s="11" customFormat="1" ht="17.25" customHeight="1">
      <c r="A83" s="45"/>
      <c r="B83" s="77" t="s">
        <v>183</v>
      </c>
      <c r="C83" s="61" t="s">
        <v>182</v>
      </c>
      <c r="D83" s="46">
        <v>60</v>
      </c>
      <c r="E83" s="46">
        <v>60</v>
      </c>
      <c r="F83" s="46">
        <v>47</v>
      </c>
      <c r="G83" s="48">
        <f t="shared" si="2"/>
        <v>0.7833333333333333</v>
      </c>
      <c r="H83" s="48">
        <f t="shared" si="3"/>
        <v>0.7833333333333333</v>
      </c>
      <c r="I83" s="15"/>
    </row>
    <row r="84" spans="1:9" s="11" customFormat="1" ht="16.5" customHeight="1">
      <c r="A84" s="45"/>
      <c r="B84" s="77" t="s">
        <v>185</v>
      </c>
      <c r="C84" s="61" t="s">
        <v>184</v>
      </c>
      <c r="D84" s="46">
        <v>500</v>
      </c>
      <c r="E84" s="46">
        <v>500</v>
      </c>
      <c r="F84" s="46">
        <v>500</v>
      </c>
      <c r="G84" s="48">
        <f t="shared" si="2"/>
        <v>1</v>
      </c>
      <c r="H84" s="48">
        <f t="shared" si="3"/>
        <v>1</v>
      </c>
      <c r="I84" s="15"/>
    </row>
    <row r="85" spans="1:9" s="11" customFormat="1" ht="16.5" customHeight="1">
      <c r="A85" s="45"/>
      <c r="B85" s="77" t="s">
        <v>215</v>
      </c>
      <c r="C85" s="61" t="s">
        <v>214</v>
      </c>
      <c r="D85" s="46">
        <v>10</v>
      </c>
      <c r="E85" s="46">
        <v>10</v>
      </c>
      <c r="F85" s="46">
        <v>0</v>
      </c>
      <c r="G85" s="48">
        <f t="shared" si="2"/>
        <v>0</v>
      </c>
      <c r="H85" s="48">
        <f t="shared" si="3"/>
        <v>0</v>
      </c>
      <c r="I85" s="15"/>
    </row>
    <row r="86" spans="1:9" ht="55.5" customHeight="1" hidden="1">
      <c r="A86" s="81" t="s">
        <v>32</v>
      </c>
      <c r="B86" s="40" t="s">
        <v>126</v>
      </c>
      <c r="C86" s="60"/>
      <c r="D86" s="25">
        <f>D87+D88+D89</f>
        <v>0</v>
      </c>
      <c r="E86" s="25">
        <f>E87+E88+E89</f>
        <v>0</v>
      </c>
      <c r="F86" s="25">
        <f>F87+F88+F89</f>
        <v>0</v>
      </c>
      <c r="G86" s="48" t="e">
        <f t="shared" si="2"/>
        <v>#DIV/0!</v>
      </c>
      <c r="H86" s="48" t="e">
        <f t="shared" si="3"/>
        <v>#DIV/0!</v>
      </c>
      <c r="I86" s="10"/>
    </row>
    <row r="87" spans="1:9" s="11" customFormat="1" ht="16.5" customHeight="1" hidden="1">
      <c r="A87" s="45"/>
      <c r="B87" s="41" t="s">
        <v>127</v>
      </c>
      <c r="C87" s="61" t="s">
        <v>128</v>
      </c>
      <c r="D87" s="46">
        <v>0</v>
      </c>
      <c r="E87" s="46">
        <v>0</v>
      </c>
      <c r="F87" s="46">
        <v>0</v>
      </c>
      <c r="G87" s="48" t="e">
        <f t="shared" si="2"/>
        <v>#DIV/0!</v>
      </c>
      <c r="H87" s="48" t="e">
        <f t="shared" si="3"/>
        <v>#DIV/0!</v>
      </c>
      <c r="I87" s="15"/>
    </row>
    <row r="88" spans="1:9" s="11" customFormat="1" ht="19.5" customHeight="1" hidden="1">
      <c r="A88" s="45"/>
      <c r="B88" s="41" t="s">
        <v>129</v>
      </c>
      <c r="C88" s="61" t="s">
        <v>130</v>
      </c>
      <c r="D88" s="46">
        <v>0</v>
      </c>
      <c r="E88" s="46">
        <v>0</v>
      </c>
      <c r="F88" s="46">
        <v>0</v>
      </c>
      <c r="G88" s="48" t="e">
        <f t="shared" si="2"/>
        <v>#DIV/0!</v>
      </c>
      <c r="H88" s="48" t="e">
        <f t="shared" si="3"/>
        <v>#DIV/0!</v>
      </c>
      <c r="I88" s="15"/>
    </row>
    <row r="89" spans="1:9" s="11" customFormat="1" ht="19.5" customHeight="1" hidden="1">
      <c r="A89" s="45"/>
      <c r="B89" s="41" t="s">
        <v>107</v>
      </c>
      <c r="C89" s="61" t="s">
        <v>131</v>
      </c>
      <c r="D89" s="46">
        <v>0</v>
      </c>
      <c r="E89" s="46">
        <v>0</v>
      </c>
      <c r="F89" s="46">
        <v>0</v>
      </c>
      <c r="G89" s="48" t="e">
        <f t="shared" si="2"/>
        <v>#DIV/0!</v>
      </c>
      <c r="H89" s="48" t="e">
        <f t="shared" si="3"/>
        <v>#DIV/0!</v>
      </c>
      <c r="I89" s="15"/>
    </row>
    <row r="90" spans="1:9" ht="14.25" customHeight="1">
      <c r="A90" s="33" t="s">
        <v>33</v>
      </c>
      <c r="B90" s="31" t="s">
        <v>34</v>
      </c>
      <c r="C90" s="33"/>
      <c r="D90" s="44">
        <f>D91+D93+D94+D96</f>
        <v>456995.4</v>
      </c>
      <c r="E90" s="44">
        <f>E91+E93+E94+E96</f>
        <v>358607.10000000003</v>
      </c>
      <c r="F90" s="44">
        <f>F91+F93+F94+F96</f>
        <v>313051.6</v>
      </c>
      <c r="G90" s="48">
        <f t="shared" si="2"/>
        <v>0.6850213371950788</v>
      </c>
      <c r="H90" s="48">
        <f t="shared" si="3"/>
        <v>0.8729654265071716</v>
      </c>
      <c r="I90" s="10"/>
    </row>
    <row r="91" spans="1:9" ht="14.25" customHeight="1">
      <c r="A91" s="81" t="s">
        <v>35</v>
      </c>
      <c r="B91" s="77" t="s">
        <v>104</v>
      </c>
      <c r="C91" s="81" t="s">
        <v>35</v>
      </c>
      <c r="D91" s="25">
        <v>136359.4</v>
      </c>
      <c r="E91" s="25">
        <v>110645.9</v>
      </c>
      <c r="F91" s="25">
        <v>97921.4</v>
      </c>
      <c r="G91" s="48">
        <f t="shared" si="2"/>
        <v>0.7181125760306953</v>
      </c>
      <c r="H91" s="48">
        <f t="shared" si="3"/>
        <v>0.8849979981183216</v>
      </c>
      <c r="I91" s="10"/>
    </row>
    <row r="92" spans="1:9" s="11" customFormat="1" ht="38.25">
      <c r="A92" s="45"/>
      <c r="B92" s="36" t="s">
        <v>158</v>
      </c>
      <c r="C92" s="45" t="s">
        <v>188</v>
      </c>
      <c r="D92" s="46">
        <v>6373.8</v>
      </c>
      <c r="E92" s="46">
        <v>6373.8</v>
      </c>
      <c r="F92" s="46">
        <v>6175.3</v>
      </c>
      <c r="G92" s="48">
        <f t="shared" si="2"/>
        <v>0.9688568828642254</v>
      </c>
      <c r="H92" s="48">
        <f t="shared" si="3"/>
        <v>0.9688568828642254</v>
      </c>
      <c r="I92" s="15"/>
    </row>
    <row r="93" spans="1:9" ht="16.5" customHeight="1">
      <c r="A93" s="81" t="s">
        <v>36</v>
      </c>
      <c r="B93" s="77" t="s">
        <v>105</v>
      </c>
      <c r="C93" s="81" t="s">
        <v>36</v>
      </c>
      <c r="D93" s="25">
        <v>292970.2</v>
      </c>
      <c r="E93" s="25">
        <v>224511.5</v>
      </c>
      <c r="F93" s="25">
        <v>195567.6</v>
      </c>
      <c r="G93" s="48">
        <f t="shared" si="2"/>
        <v>0.6675341041512072</v>
      </c>
      <c r="H93" s="48">
        <f t="shared" si="3"/>
        <v>0.871080545985395</v>
      </c>
      <c r="I93" s="10"/>
    </row>
    <row r="94" spans="1:9" ht="15.75" customHeight="1">
      <c r="A94" s="81" t="s">
        <v>37</v>
      </c>
      <c r="B94" s="77" t="s">
        <v>132</v>
      </c>
      <c r="C94" s="81" t="s">
        <v>37</v>
      </c>
      <c r="D94" s="25">
        <v>5515.9</v>
      </c>
      <c r="E94" s="25">
        <v>5431.8</v>
      </c>
      <c r="F94" s="25">
        <v>2885.1</v>
      </c>
      <c r="G94" s="48">
        <f t="shared" si="2"/>
        <v>0.5230515419061259</v>
      </c>
      <c r="H94" s="48">
        <f t="shared" si="3"/>
        <v>0.5311498950624102</v>
      </c>
      <c r="I94" s="10"/>
    </row>
    <row r="95" spans="1:9" s="11" customFormat="1" ht="15" customHeight="1" hidden="1">
      <c r="A95" s="45"/>
      <c r="B95" s="36" t="s">
        <v>27</v>
      </c>
      <c r="C95" s="45"/>
      <c r="D95" s="46">
        <v>0</v>
      </c>
      <c r="E95" s="46">
        <v>0</v>
      </c>
      <c r="F95" s="46">
        <v>0</v>
      </c>
      <c r="G95" s="48" t="e">
        <f t="shared" si="2"/>
        <v>#DIV/0!</v>
      </c>
      <c r="H95" s="48" t="e">
        <f t="shared" si="3"/>
        <v>#DIV/0!</v>
      </c>
      <c r="I95" s="15"/>
    </row>
    <row r="96" spans="1:9" ht="15">
      <c r="A96" s="81" t="s">
        <v>38</v>
      </c>
      <c r="B96" s="77" t="s">
        <v>39</v>
      </c>
      <c r="C96" s="81" t="s">
        <v>38</v>
      </c>
      <c r="D96" s="25">
        <v>22149.9</v>
      </c>
      <c r="E96" s="25">
        <v>18017.9</v>
      </c>
      <c r="F96" s="25">
        <v>16677.5</v>
      </c>
      <c r="G96" s="48">
        <f t="shared" si="2"/>
        <v>0.752937936514386</v>
      </c>
      <c r="H96" s="48">
        <f t="shared" si="3"/>
        <v>0.9256073127278983</v>
      </c>
      <c r="I96" s="10"/>
    </row>
    <row r="97" spans="1:9" s="11" customFormat="1" ht="15">
      <c r="A97" s="45"/>
      <c r="B97" s="36" t="s">
        <v>40</v>
      </c>
      <c r="C97" s="45"/>
      <c r="D97" s="46">
        <v>500</v>
      </c>
      <c r="E97" s="46">
        <v>390</v>
      </c>
      <c r="F97" s="46">
        <v>216.6</v>
      </c>
      <c r="G97" s="48">
        <f t="shared" si="2"/>
        <v>0.4332</v>
      </c>
      <c r="H97" s="48">
        <f t="shared" si="3"/>
        <v>0.5553846153846154</v>
      </c>
      <c r="I97" s="15"/>
    </row>
    <row r="98" spans="1:9" ht="17.25" customHeight="1">
      <c r="A98" s="33" t="s">
        <v>41</v>
      </c>
      <c r="B98" s="31" t="s">
        <v>106</v>
      </c>
      <c r="C98" s="33"/>
      <c r="D98" s="44">
        <f>D99++D100</f>
        <v>71933.59999999999</v>
      </c>
      <c r="E98" s="44">
        <f>E99++E100</f>
        <v>55537.2</v>
      </c>
      <c r="F98" s="44">
        <f>F99++F100</f>
        <v>50128.1</v>
      </c>
      <c r="G98" s="48">
        <f t="shared" si="2"/>
        <v>0.6968662766773803</v>
      </c>
      <c r="H98" s="48">
        <f t="shared" si="3"/>
        <v>0.9026040203683298</v>
      </c>
      <c r="I98" s="10"/>
    </row>
    <row r="99" spans="1:9" ht="15">
      <c r="A99" s="81" t="s">
        <v>42</v>
      </c>
      <c r="B99" s="77" t="s">
        <v>43</v>
      </c>
      <c r="C99" s="81" t="s">
        <v>42</v>
      </c>
      <c r="D99" s="25">
        <v>68119.7</v>
      </c>
      <c r="E99" s="25">
        <v>52584.5</v>
      </c>
      <c r="F99" s="25">
        <v>47428.9</v>
      </c>
      <c r="G99" s="48">
        <f t="shared" si="2"/>
        <v>0.6962582043080049</v>
      </c>
      <c r="H99" s="48">
        <f t="shared" si="3"/>
        <v>0.9019558995521494</v>
      </c>
      <c r="I99" s="10"/>
    </row>
    <row r="100" spans="1:9" ht="15">
      <c r="A100" s="81" t="s">
        <v>44</v>
      </c>
      <c r="B100" s="77" t="s">
        <v>79</v>
      </c>
      <c r="C100" s="81" t="s">
        <v>44</v>
      </c>
      <c r="D100" s="25">
        <v>3813.9</v>
      </c>
      <c r="E100" s="25">
        <v>2952.7</v>
      </c>
      <c r="F100" s="25">
        <v>2699.2</v>
      </c>
      <c r="G100" s="48">
        <f t="shared" si="2"/>
        <v>0.7077269986103463</v>
      </c>
      <c r="H100" s="48">
        <f t="shared" si="3"/>
        <v>0.9141463745046906</v>
      </c>
      <c r="I100" s="10"/>
    </row>
    <row r="101" spans="1:9" s="11" customFormat="1" ht="15" hidden="1">
      <c r="A101" s="45"/>
      <c r="B101" s="36" t="s">
        <v>27</v>
      </c>
      <c r="C101" s="45"/>
      <c r="D101" s="46">
        <v>0</v>
      </c>
      <c r="E101" s="46">
        <v>0</v>
      </c>
      <c r="F101" s="46">
        <v>0</v>
      </c>
      <c r="G101" s="48" t="e">
        <f t="shared" si="2"/>
        <v>#DIV/0!</v>
      </c>
      <c r="H101" s="48" t="e">
        <f t="shared" si="3"/>
        <v>#DIV/0!</v>
      </c>
      <c r="I101" s="15"/>
    </row>
    <row r="102" spans="1:9" ht="23.25" customHeight="1">
      <c r="A102" s="39" t="s">
        <v>45</v>
      </c>
      <c r="B102" s="79" t="s">
        <v>46</v>
      </c>
      <c r="C102" s="39"/>
      <c r="D102" s="34">
        <f>D103+D105+D108+D109+D112+D110+D111+D104+D106+D107</f>
        <v>17056.700000000004</v>
      </c>
      <c r="E102" s="34">
        <f>E103+E105+E108+E109+E112+E110+E111+E104+E106+E107</f>
        <v>13840.599999999997</v>
      </c>
      <c r="F102" s="34">
        <f>F103+F105+F108+F109+F112+F110+F111+F104+F106+F107</f>
        <v>9535.599999999999</v>
      </c>
      <c r="G102" s="48">
        <f t="shared" si="2"/>
        <v>0.5590530407405885</v>
      </c>
      <c r="H102" s="48">
        <f t="shared" si="3"/>
        <v>0.6889585711602099</v>
      </c>
      <c r="I102" s="10"/>
    </row>
    <row r="103" spans="1:9" ht="30" customHeight="1">
      <c r="A103" s="78" t="s">
        <v>47</v>
      </c>
      <c r="B103" s="42" t="s">
        <v>159</v>
      </c>
      <c r="C103" s="78" t="s">
        <v>47</v>
      </c>
      <c r="D103" s="55">
        <v>967.3</v>
      </c>
      <c r="E103" s="55">
        <v>807.3</v>
      </c>
      <c r="F103" s="55">
        <v>740.4</v>
      </c>
      <c r="G103" s="48">
        <f t="shared" si="2"/>
        <v>0.7654295461594128</v>
      </c>
      <c r="H103" s="48">
        <f t="shared" si="3"/>
        <v>0.9171311780007433</v>
      </c>
      <c r="I103" s="10"/>
    </row>
    <row r="104" spans="1:9" ht="44.25" customHeight="1">
      <c r="A104" s="78" t="s">
        <v>48</v>
      </c>
      <c r="B104" s="42" t="s">
        <v>171</v>
      </c>
      <c r="C104" s="78" t="s">
        <v>172</v>
      </c>
      <c r="D104" s="55">
        <v>93.7</v>
      </c>
      <c r="E104" s="55">
        <v>93.7</v>
      </c>
      <c r="F104" s="55">
        <v>80</v>
      </c>
      <c r="G104" s="48">
        <f t="shared" si="2"/>
        <v>0.8537886872998932</v>
      </c>
      <c r="H104" s="48">
        <f t="shared" si="3"/>
        <v>0.8537886872998932</v>
      </c>
      <c r="I104" s="10"/>
    </row>
    <row r="105" spans="1:9" ht="36" customHeight="1">
      <c r="A105" s="78" t="s">
        <v>48</v>
      </c>
      <c r="B105" s="42" t="s">
        <v>133</v>
      </c>
      <c r="C105" s="78" t="s">
        <v>160</v>
      </c>
      <c r="D105" s="55">
        <v>10633.4</v>
      </c>
      <c r="E105" s="55">
        <v>8724.3</v>
      </c>
      <c r="F105" s="55">
        <v>6766.6</v>
      </c>
      <c r="G105" s="48">
        <f t="shared" si="2"/>
        <v>0.6363533770948145</v>
      </c>
      <c r="H105" s="48">
        <f t="shared" si="3"/>
        <v>0.7756037733686372</v>
      </c>
      <c r="I105" s="10"/>
    </row>
    <row r="106" spans="1:9" ht="36" customHeight="1">
      <c r="A106" s="78" t="s">
        <v>48</v>
      </c>
      <c r="B106" s="42" t="s">
        <v>189</v>
      </c>
      <c r="C106" s="78" t="s">
        <v>207</v>
      </c>
      <c r="D106" s="55">
        <v>132.3</v>
      </c>
      <c r="E106" s="55">
        <v>132.3</v>
      </c>
      <c r="F106" s="55">
        <v>0</v>
      </c>
      <c r="G106" s="48">
        <f t="shared" si="2"/>
        <v>0</v>
      </c>
      <c r="H106" s="48">
        <f t="shared" si="3"/>
        <v>0</v>
      </c>
      <c r="I106" s="10"/>
    </row>
    <row r="107" spans="1:9" ht="45" customHeight="1">
      <c r="A107" s="78" t="s">
        <v>48</v>
      </c>
      <c r="B107" s="42" t="s">
        <v>209</v>
      </c>
      <c r="C107" s="78" t="s">
        <v>208</v>
      </c>
      <c r="D107" s="55">
        <v>273.9</v>
      </c>
      <c r="E107" s="55">
        <v>273.9</v>
      </c>
      <c r="F107" s="55">
        <v>0</v>
      </c>
      <c r="G107" s="48">
        <f t="shared" si="2"/>
        <v>0</v>
      </c>
      <c r="H107" s="48">
        <f t="shared" si="3"/>
        <v>0</v>
      </c>
      <c r="I107" s="10"/>
    </row>
    <row r="108" spans="1:9" s="21" customFormat="1" ht="22.5" customHeight="1">
      <c r="A108" s="62" t="s">
        <v>48</v>
      </c>
      <c r="B108" s="77" t="s">
        <v>186</v>
      </c>
      <c r="C108" s="81" t="s">
        <v>187</v>
      </c>
      <c r="D108" s="25">
        <v>100</v>
      </c>
      <c r="E108" s="25">
        <v>100</v>
      </c>
      <c r="F108" s="25">
        <v>50</v>
      </c>
      <c r="G108" s="48">
        <f t="shared" si="2"/>
        <v>0.5</v>
      </c>
      <c r="H108" s="48">
        <f t="shared" si="3"/>
        <v>0.5</v>
      </c>
      <c r="I108" s="10"/>
    </row>
    <row r="109" spans="1:9" s="21" customFormat="1" ht="35.25" customHeight="1" hidden="1">
      <c r="A109" s="62" t="s">
        <v>48</v>
      </c>
      <c r="B109" s="77" t="s">
        <v>134</v>
      </c>
      <c r="C109" s="81" t="s">
        <v>135</v>
      </c>
      <c r="D109" s="55">
        <v>0</v>
      </c>
      <c r="E109" s="55">
        <v>0</v>
      </c>
      <c r="F109" s="55">
        <v>0</v>
      </c>
      <c r="G109" s="48" t="e">
        <f aca="true" t="shared" si="4" ref="G109:G126">F109/D109</f>
        <v>#DIV/0!</v>
      </c>
      <c r="H109" s="48" t="e">
        <f t="shared" si="3"/>
        <v>#DIV/0!</v>
      </c>
      <c r="I109" s="10"/>
    </row>
    <row r="110" spans="1:9" s="21" customFormat="1" ht="30.75" customHeight="1">
      <c r="A110" s="62" t="s">
        <v>48</v>
      </c>
      <c r="B110" s="77" t="s">
        <v>189</v>
      </c>
      <c r="C110" s="81" t="s">
        <v>190</v>
      </c>
      <c r="D110" s="55">
        <v>79.4</v>
      </c>
      <c r="E110" s="55">
        <v>79.4</v>
      </c>
      <c r="F110" s="55">
        <v>79.4</v>
      </c>
      <c r="G110" s="48">
        <f t="shared" si="4"/>
        <v>1</v>
      </c>
      <c r="H110" s="48">
        <f aca="true" t="shared" si="5" ref="H110:H126">F110/E110</f>
        <v>1</v>
      </c>
      <c r="I110" s="10"/>
    </row>
    <row r="111" spans="1:9" s="21" customFormat="1" ht="44.25" customHeight="1">
      <c r="A111" s="62" t="s">
        <v>48</v>
      </c>
      <c r="B111" s="77" t="s">
        <v>192</v>
      </c>
      <c r="C111" s="81" t="s">
        <v>191</v>
      </c>
      <c r="D111" s="55">
        <v>144.4</v>
      </c>
      <c r="E111" s="55">
        <v>144.4</v>
      </c>
      <c r="F111" s="55">
        <v>144.4</v>
      </c>
      <c r="G111" s="48">
        <f t="shared" si="4"/>
        <v>1</v>
      </c>
      <c r="H111" s="48">
        <f t="shared" si="5"/>
        <v>1</v>
      </c>
      <c r="I111" s="10"/>
    </row>
    <row r="112" spans="1:9" ht="45" customHeight="1">
      <c r="A112" s="81" t="s">
        <v>49</v>
      </c>
      <c r="B112" s="77" t="s">
        <v>82</v>
      </c>
      <c r="C112" s="81" t="s">
        <v>162</v>
      </c>
      <c r="D112" s="25">
        <v>4632.3</v>
      </c>
      <c r="E112" s="25">
        <v>3485.3</v>
      </c>
      <c r="F112" s="25">
        <v>1674.8</v>
      </c>
      <c r="G112" s="48">
        <f t="shared" si="4"/>
        <v>0.36154825896422943</v>
      </c>
      <c r="H112" s="48">
        <f t="shared" si="5"/>
        <v>0.4805325223079792</v>
      </c>
      <c r="I112" s="10"/>
    </row>
    <row r="113" spans="1:9" ht="26.25" customHeight="1">
      <c r="A113" s="33" t="s">
        <v>50</v>
      </c>
      <c r="B113" s="31" t="s">
        <v>86</v>
      </c>
      <c r="C113" s="33"/>
      <c r="D113" s="44">
        <f>D114+D115</f>
        <v>633</v>
      </c>
      <c r="E113" s="44">
        <f>E114+E115</f>
        <v>633</v>
      </c>
      <c r="F113" s="44">
        <f>F114+F115</f>
        <v>552.3</v>
      </c>
      <c r="G113" s="48">
        <f t="shared" si="4"/>
        <v>0.8725118483412322</v>
      </c>
      <c r="H113" s="48">
        <f t="shared" si="5"/>
        <v>0.8725118483412322</v>
      </c>
      <c r="I113" s="10"/>
    </row>
    <row r="114" spans="1:9" ht="23.25" customHeight="1" hidden="1">
      <c r="A114" s="81" t="s">
        <v>51</v>
      </c>
      <c r="B114" s="77" t="s">
        <v>87</v>
      </c>
      <c r="C114" s="81" t="s">
        <v>51</v>
      </c>
      <c r="D114" s="25">
        <v>0</v>
      </c>
      <c r="E114" s="25">
        <v>0</v>
      </c>
      <c r="F114" s="25">
        <v>0</v>
      </c>
      <c r="G114" s="48" t="e">
        <f t="shared" si="4"/>
        <v>#DIV/0!</v>
      </c>
      <c r="H114" s="48" t="e">
        <f t="shared" si="5"/>
        <v>#DIV/0!</v>
      </c>
      <c r="I114" s="10"/>
    </row>
    <row r="115" spans="1:9" ht="26.25" customHeight="1">
      <c r="A115" s="81" t="s">
        <v>88</v>
      </c>
      <c r="B115" s="77" t="s">
        <v>89</v>
      </c>
      <c r="C115" s="81" t="s">
        <v>88</v>
      </c>
      <c r="D115" s="25">
        <v>633</v>
      </c>
      <c r="E115" s="25">
        <v>633</v>
      </c>
      <c r="F115" s="25">
        <v>552.3</v>
      </c>
      <c r="G115" s="48">
        <f t="shared" si="4"/>
        <v>0.8725118483412322</v>
      </c>
      <c r="H115" s="48">
        <f t="shared" si="5"/>
        <v>0.8725118483412322</v>
      </c>
      <c r="I115" s="10"/>
    </row>
    <row r="116" spans="1:9" ht="26.25" customHeight="1" hidden="1">
      <c r="A116" s="81"/>
      <c r="B116" s="36" t="s">
        <v>27</v>
      </c>
      <c r="C116" s="81"/>
      <c r="D116" s="25">
        <v>0</v>
      </c>
      <c r="E116" s="25">
        <v>0</v>
      </c>
      <c r="F116" s="25">
        <v>0</v>
      </c>
      <c r="G116" s="48" t="e">
        <f t="shared" si="4"/>
        <v>#DIV/0!</v>
      </c>
      <c r="H116" s="48" t="e">
        <f t="shared" si="5"/>
        <v>#DIV/0!</v>
      </c>
      <c r="I116" s="10"/>
    </row>
    <row r="117" spans="1:9" ht="27" customHeight="1">
      <c r="A117" s="33" t="s">
        <v>90</v>
      </c>
      <c r="B117" s="31" t="s">
        <v>91</v>
      </c>
      <c r="C117" s="33"/>
      <c r="D117" s="44">
        <f>D118</f>
        <v>236</v>
      </c>
      <c r="E117" s="44">
        <f>E118</f>
        <v>219.7</v>
      </c>
      <c r="F117" s="44">
        <f>F118</f>
        <v>141.3</v>
      </c>
      <c r="G117" s="48">
        <f t="shared" si="4"/>
        <v>0.5987288135593221</v>
      </c>
      <c r="H117" s="48">
        <f t="shared" si="5"/>
        <v>0.6431497496586255</v>
      </c>
      <c r="I117" s="10"/>
    </row>
    <row r="118" spans="1:9" ht="17.25" customHeight="1">
      <c r="A118" s="81" t="s">
        <v>92</v>
      </c>
      <c r="B118" s="77" t="s">
        <v>93</v>
      </c>
      <c r="C118" s="81" t="s">
        <v>92</v>
      </c>
      <c r="D118" s="25">
        <v>236</v>
      </c>
      <c r="E118" s="25">
        <v>219.7</v>
      </c>
      <c r="F118" s="25">
        <v>141.3</v>
      </c>
      <c r="G118" s="48">
        <f t="shared" si="4"/>
        <v>0.5987288135593221</v>
      </c>
      <c r="H118" s="48">
        <f t="shared" si="5"/>
        <v>0.6431497496586255</v>
      </c>
      <c r="I118" s="10"/>
    </row>
    <row r="119" spans="1:9" ht="39.75" customHeight="1">
      <c r="A119" s="33" t="s">
        <v>94</v>
      </c>
      <c r="B119" s="31" t="s">
        <v>95</v>
      </c>
      <c r="C119" s="33"/>
      <c r="D119" s="44">
        <f>D120</f>
        <v>800</v>
      </c>
      <c r="E119" s="44">
        <f>E120</f>
        <v>600</v>
      </c>
      <c r="F119" s="44">
        <f>F120</f>
        <v>549.4</v>
      </c>
      <c r="G119" s="48">
        <f t="shared" si="4"/>
        <v>0.68675</v>
      </c>
      <c r="H119" s="48">
        <f t="shared" si="5"/>
        <v>0.9156666666666666</v>
      </c>
      <c r="I119" s="10"/>
    </row>
    <row r="120" spans="1:9" ht="17.25" customHeight="1">
      <c r="A120" s="81" t="s">
        <v>96</v>
      </c>
      <c r="B120" s="77" t="s">
        <v>136</v>
      </c>
      <c r="C120" s="81" t="s">
        <v>96</v>
      </c>
      <c r="D120" s="25">
        <v>800</v>
      </c>
      <c r="E120" s="25">
        <v>600</v>
      </c>
      <c r="F120" s="25">
        <v>549.4</v>
      </c>
      <c r="G120" s="48">
        <f t="shared" si="4"/>
        <v>0.68675</v>
      </c>
      <c r="H120" s="48">
        <f t="shared" si="5"/>
        <v>0.9156666666666666</v>
      </c>
      <c r="I120" s="10"/>
    </row>
    <row r="121" spans="1:9" ht="26.25" customHeight="1">
      <c r="A121" s="33" t="s">
        <v>97</v>
      </c>
      <c r="B121" s="31" t="s">
        <v>100</v>
      </c>
      <c r="C121" s="33"/>
      <c r="D121" s="44">
        <f>D122+D124+D123</f>
        <v>12703.1</v>
      </c>
      <c r="E121" s="44">
        <f>E122+E124+E123</f>
        <v>11617.7</v>
      </c>
      <c r="F121" s="44">
        <f>F122+F124+F123</f>
        <v>5829.6</v>
      </c>
      <c r="G121" s="48">
        <f t="shared" si="4"/>
        <v>0.45891160425407973</v>
      </c>
      <c r="H121" s="48">
        <f t="shared" si="5"/>
        <v>0.5017860678103239</v>
      </c>
      <c r="I121" s="10"/>
    </row>
    <row r="122" spans="1:9" ht="27.75" customHeight="1">
      <c r="A122" s="81" t="s">
        <v>98</v>
      </c>
      <c r="B122" s="77" t="s">
        <v>137</v>
      </c>
      <c r="C122" s="81" t="s">
        <v>161</v>
      </c>
      <c r="D122" s="25">
        <v>2052.6</v>
      </c>
      <c r="E122" s="25">
        <v>1539.6</v>
      </c>
      <c r="F122" s="25">
        <v>1539.6</v>
      </c>
      <c r="G122" s="48">
        <f t="shared" si="4"/>
        <v>0.7500730780473546</v>
      </c>
      <c r="H122" s="48">
        <f t="shared" si="5"/>
        <v>1</v>
      </c>
      <c r="I122" s="10"/>
    </row>
    <row r="123" spans="1:9" ht="27.75" customHeight="1">
      <c r="A123" s="81" t="s">
        <v>98</v>
      </c>
      <c r="B123" s="77" t="s">
        <v>138</v>
      </c>
      <c r="C123" s="81" t="s">
        <v>164</v>
      </c>
      <c r="D123" s="25">
        <v>2289.9</v>
      </c>
      <c r="E123" s="25">
        <v>1717.5</v>
      </c>
      <c r="F123" s="25">
        <v>0</v>
      </c>
      <c r="G123" s="48">
        <f t="shared" si="4"/>
        <v>0</v>
      </c>
      <c r="H123" s="48">
        <f t="shared" si="5"/>
        <v>0</v>
      </c>
      <c r="I123" s="10"/>
    </row>
    <row r="124" spans="1:9" ht="30.75" customHeight="1">
      <c r="A124" s="81" t="s">
        <v>99</v>
      </c>
      <c r="B124" s="77" t="s">
        <v>163</v>
      </c>
      <c r="C124" s="81" t="s">
        <v>165</v>
      </c>
      <c r="D124" s="25">
        <v>8360.6</v>
      </c>
      <c r="E124" s="25">
        <v>8360.6</v>
      </c>
      <c r="F124" s="25">
        <v>4290</v>
      </c>
      <c r="G124" s="48">
        <f t="shared" si="4"/>
        <v>0.5131210678659426</v>
      </c>
      <c r="H124" s="48">
        <f t="shared" si="5"/>
        <v>0.5131210678659426</v>
      </c>
      <c r="I124" s="10"/>
    </row>
    <row r="125" spans="1:9" ht="26.25" customHeight="1">
      <c r="A125" s="39"/>
      <c r="B125" s="63" t="s">
        <v>52</v>
      </c>
      <c r="C125" s="64"/>
      <c r="D125" s="65">
        <f>D41+D57+D59+D64+D75+D90+D98+D102+D113+D117+D119+D121</f>
        <v>636732.3999999999</v>
      </c>
      <c r="E125" s="65">
        <f>E41+E57+E59+E64+E75+E90+E98+E102+E113+E117+E119+E121</f>
        <v>510140.9</v>
      </c>
      <c r="F125" s="65">
        <f>F41+F57+F59+F64+F75+F90+F98+F102+F113+F117+F119+F121</f>
        <v>430894.5999999999</v>
      </c>
      <c r="G125" s="48">
        <f t="shared" si="4"/>
        <v>0.6767279315454969</v>
      </c>
      <c r="H125" s="48">
        <f t="shared" si="5"/>
        <v>0.844658015069954</v>
      </c>
      <c r="I125" s="10"/>
    </row>
    <row r="126" spans="1:9" ht="19.5" customHeight="1">
      <c r="A126" s="75"/>
      <c r="B126" s="77" t="s">
        <v>66</v>
      </c>
      <c r="C126" s="81"/>
      <c r="D126" s="47">
        <f>D121+D58</f>
        <v>13627.1</v>
      </c>
      <c r="E126" s="47">
        <f>E121+E58</f>
        <v>12541.7</v>
      </c>
      <c r="F126" s="47">
        <f>F121+F58</f>
        <v>6753.6</v>
      </c>
      <c r="G126" s="48">
        <f t="shared" si="4"/>
        <v>0.4956006780606292</v>
      </c>
      <c r="H126" s="48">
        <f t="shared" si="5"/>
        <v>0.5384915920489248</v>
      </c>
      <c r="I126" s="10"/>
    </row>
    <row r="127" spans="4:7" ht="12.75">
      <c r="D127" s="30"/>
      <c r="E127" s="30"/>
      <c r="F127" s="30"/>
      <c r="G127" s="66"/>
    </row>
    <row r="128" spans="4:7" ht="12.75">
      <c r="D128" s="30"/>
      <c r="E128" s="30"/>
      <c r="F128" s="30"/>
      <c r="G128" s="66"/>
    </row>
    <row r="129" spans="2:8" ht="15">
      <c r="B129" s="28" t="s">
        <v>221</v>
      </c>
      <c r="C129" s="29"/>
      <c r="D129" s="30"/>
      <c r="E129" s="30"/>
      <c r="F129" s="30"/>
      <c r="G129" s="66"/>
      <c r="H129" s="66">
        <v>10826.5</v>
      </c>
    </row>
    <row r="130" spans="2:7" ht="3" customHeight="1">
      <c r="B130" s="28"/>
      <c r="C130" s="29"/>
      <c r="D130" s="30"/>
      <c r="E130" s="30"/>
      <c r="F130" s="30"/>
      <c r="G130" s="66"/>
    </row>
    <row r="131" spans="2:7" ht="15">
      <c r="B131" s="28" t="s">
        <v>67</v>
      </c>
      <c r="C131" s="29"/>
      <c r="D131" s="30"/>
      <c r="E131" s="30"/>
      <c r="F131" s="30"/>
      <c r="G131" s="66"/>
    </row>
    <row r="132" spans="2:9" ht="15">
      <c r="B132" s="28" t="s">
        <v>68</v>
      </c>
      <c r="C132" s="29"/>
      <c r="D132" s="30"/>
      <c r="E132" s="30"/>
      <c r="F132" s="30"/>
      <c r="G132" s="66"/>
      <c r="H132" s="68" t="s">
        <v>101</v>
      </c>
      <c r="I132" s="3"/>
    </row>
    <row r="133" spans="2:7" ht="6" customHeight="1">
      <c r="B133" s="28"/>
      <c r="C133" s="29"/>
      <c r="D133" s="30"/>
      <c r="E133" s="30"/>
      <c r="F133" s="30"/>
      <c r="G133" s="66"/>
    </row>
    <row r="134" spans="2:7" ht="15">
      <c r="B134" s="28" t="s">
        <v>69</v>
      </c>
      <c r="C134" s="29"/>
      <c r="D134" s="30"/>
      <c r="E134" s="30"/>
      <c r="F134" s="30"/>
      <c r="G134" s="66"/>
    </row>
    <row r="135" spans="2:9" ht="15">
      <c r="B135" s="28" t="s">
        <v>70</v>
      </c>
      <c r="C135" s="29"/>
      <c r="D135" s="30"/>
      <c r="E135" s="30"/>
      <c r="F135" s="30"/>
      <c r="G135" s="66"/>
      <c r="H135" s="68" t="s">
        <v>101</v>
      </c>
      <c r="I135" s="3"/>
    </row>
    <row r="136" spans="2:7" ht="15" hidden="1">
      <c r="B136" s="28"/>
      <c r="C136" s="29"/>
      <c r="D136" s="30"/>
      <c r="E136" s="30"/>
      <c r="F136" s="30"/>
      <c r="G136" s="66"/>
    </row>
    <row r="137" spans="2:7" ht="15">
      <c r="B137" s="28" t="s">
        <v>71</v>
      </c>
      <c r="C137" s="29"/>
      <c r="D137" s="30"/>
      <c r="E137" s="30"/>
      <c r="F137" s="30"/>
      <c r="G137" s="66"/>
    </row>
    <row r="138" spans="2:9" ht="15">
      <c r="B138" s="28" t="s">
        <v>72</v>
      </c>
      <c r="C138" s="29"/>
      <c r="D138" s="30"/>
      <c r="E138" s="30"/>
      <c r="F138" s="30"/>
      <c r="G138" s="66"/>
      <c r="H138" s="69">
        <v>0</v>
      </c>
      <c r="I138" s="2"/>
    </row>
    <row r="139" spans="2:7" ht="3" customHeight="1">
      <c r="B139" s="28"/>
      <c r="C139" s="29"/>
      <c r="D139" s="30"/>
      <c r="E139" s="30"/>
      <c r="F139" s="30"/>
      <c r="G139" s="66"/>
    </row>
    <row r="140" spans="2:7" ht="15">
      <c r="B140" s="28" t="s">
        <v>73</v>
      </c>
      <c r="C140" s="29"/>
      <c r="D140" s="30"/>
      <c r="E140" s="30"/>
      <c r="F140" s="30"/>
      <c r="G140" s="66"/>
    </row>
    <row r="141" spans="2:9" ht="15">
      <c r="B141" s="28" t="s">
        <v>74</v>
      </c>
      <c r="C141" s="29"/>
      <c r="D141" s="30"/>
      <c r="E141" s="30"/>
      <c r="F141" s="30"/>
      <c r="G141" s="66"/>
      <c r="H141" s="70">
        <v>8000</v>
      </c>
      <c r="I141" s="2"/>
    </row>
    <row r="142" spans="2:7" ht="3.75" customHeight="1">
      <c r="B142" s="28"/>
      <c r="C142" s="29"/>
      <c r="D142" s="30"/>
      <c r="E142" s="30"/>
      <c r="F142" s="30"/>
      <c r="G142" s="66"/>
    </row>
    <row r="143" spans="2:7" ht="15" hidden="1">
      <c r="B143" s="28"/>
      <c r="C143" s="29"/>
      <c r="D143" s="30"/>
      <c r="E143" s="30"/>
      <c r="F143" s="30"/>
      <c r="G143" s="66"/>
    </row>
    <row r="144" spans="2:9" ht="15">
      <c r="B144" s="28" t="s">
        <v>75</v>
      </c>
      <c r="C144" s="29"/>
      <c r="D144" s="30"/>
      <c r="E144" s="30"/>
      <c r="F144" s="30"/>
      <c r="G144" s="66"/>
      <c r="H144" s="71">
        <f>H129+F36+H132+H135-F125-H138-H141</f>
        <v>5338.800000000047</v>
      </c>
      <c r="I144" s="5"/>
    </row>
    <row r="145" spans="4:7" ht="12.75">
      <c r="D145" s="30"/>
      <c r="E145" s="30"/>
      <c r="F145" s="30"/>
      <c r="G145" s="66"/>
    </row>
    <row r="148" spans="2:6" ht="12.75">
      <c r="B148" s="84" t="s">
        <v>224</v>
      </c>
      <c r="C148" s="84"/>
      <c r="D148" s="84"/>
      <c r="E148" s="84"/>
      <c r="F148" s="84"/>
    </row>
    <row r="149" spans="2:6" ht="12.75">
      <c r="B149" s="84"/>
      <c r="C149" s="84"/>
      <c r="D149" s="84"/>
      <c r="E149" s="84"/>
      <c r="F149" s="84"/>
    </row>
    <row r="150" spans="2:6" ht="12.75">
      <c r="B150" s="84"/>
      <c r="C150" s="84"/>
      <c r="D150" s="84"/>
      <c r="E150" s="84"/>
      <c r="F150" s="84"/>
    </row>
    <row r="151" spans="2:6" ht="12.75">
      <c r="B151" s="84"/>
      <c r="C151" s="84"/>
      <c r="D151" s="84"/>
      <c r="E151" s="84"/>
      <c r="F151" s="84"/>
    </row>
  </sheetData>
  <sheetProtection/>
  <mergeCells count="23">
    <mergeCell ref="D1:H1"/>
    <mergeCell ref="B3:B4"/>
    <mergeCell ref="C3:C4"/>
    <mergeCell ref="C39:C40"/>
    <mergeCell ref="A38:H38"/>
    <mergeCell ref="D3:D4"/>
    <mergeCell ref="A2:H2"/>
    <mergeCell ref="A39:A40"/>
    <mergeCell ref="B39:B40"/>
    <mergeCell ref="L43:N44"/>
    <mergeCell ref="F39:F40"/>
    <mergeCell ref="J43:K43"/>
    <mergeCell ref="H3:H4"/>
    <mergeCell ref="J44:K44"/>
    <mergeCell ref="H39:H40"/>
    <mergeCell ref="G39:G40"/>
    <mergeCell ref="A3:A4"/>
    <mergeCell ref="B148:F151"/>
    <mergeCell ref="D39:D40"/>
    <mergeCell ref="E39:E40"/>
    <mergeCell ref="F3:F4"/>
    <mergeCell ref="G3:G4"/>
    <mergeCell ref="E3:E4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2014-10-23T06:34:20Z</cp:lastPrinted>
  <dcterms:created xsi:type="dcterms:W3CDTF">1996-10-08T23:32:33Z</dcterms:created>
  <dcterms:modified xsi:type="dcterms:W3CDTF">2016-07-18T06:48:46Z</dcterms:modified>
  <cp:category/>
  <cp:version/>
  <cp:contentType/>
  <cp:contentStatus/>
</cp:coreProperties>
</file>