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814"/>
  </bookViews>
  <sheets>
    <sheet name="МР" sheetId="1" r:id="rId1"/>
  </sheets>
  <definedNames>
    <definedName name="_xlnm.Print_Area" localSheetId="0">МР!$A$1:$H$240</definedName>
  </definedNames>
  <calcPr calcId="124519" iterate="1"/>
</workbook>
</file>

<file path=xl/calcChain.xml><?xml version="1.0" encoding="utf-8"?>
<calcChain xmlns="http://schemas.openxmlformats.org/spreadsheetml/2006/main">
  <c r="E192" i="1"/>
  <c r="E188" s="1"/>
  <c r="F192"/>
  <c r="D192"/>
  <c r="D188" s="1"/>
  <c r="E35"/>
  <c r="E30" s="1"/>
  <c r="F35"/>
  <c r="F30" s="1"/>
  <c r="D35"/>
  <c r="D30" s="1"/>
  <c r="H210"/>
  <c r="G210"/>
  <c r="H209"/>
  <c r="G209"/>
  <c r="H208"/>
  <c r="G208"/>
  <c r="F207"/>
  <c r="F212" s="1"/>
  <c r="E207"/>
  <c r="E212" s="1"/>
  <c r="D207"/>
  <c r="D212" s="1"/>
  <c r="G206"/>
  <c r="F205"/>
  <c r="E205"/>
  <c r="D205"/>
  <c r="G205" s="1"/>
  <c r="H204"/>
  <c r="G204"/>
  <c r="F203"/>
  <c r="H203" s="1"/>
  <c r="E203"/>
  <c r="D203"/>
  <c r="H202"/>
  <c r="G202"/>
  <c r="F201"/>
  <c r="G201" s="1"/>
  <c r="E201"/>
  <c r="D201"/>
  <c r="H200"/>
  <c r="G200"/>
  <c r="H199"/>
  <c r="G199"/>
  <c r="H198"/>
  <c r="G198"/>
  <c r="H197"/>
  <c r="G197"/>
  <c r="H196"/>
  <c r="G196"/>
  <c r="H195"/>
  <c r="G195"/>
  <c r="H194"/>
  <c r="G194"/>
  <c r="H193"/>
  <c r="G193"/>
  <c r="H191"/>
  <c r="G191"/>
  <c r="H190"/>
  <c r="G190"/>
  <c r="H189"/>
  <c r="G189"/>
  <c r="H187"/>
  <c r="G187"/>
  <c r="H186"/>
  <c r="G186"/>
  <c r="F185"/>
  <c r="H185" s="1"/>
  <c r="E185"/>
  <c r="D185"/>
  <c r="H184"/>
  <c r="G184"/>
  <c r="H183"/>
  <c r="G183"/>
  <c r="H182"/>
  <c r="G182"/>
  <c r="H181"/>
  <c r="G181"/>
  <c r="H180"/>
  <c r="G180"/>
  <c r="H179"/>
  <c r="G179"/>
  <c r="F178"/>
  <c r="E178"/>
  <c r="D178"/>
  <c r="H177"/>
  <c r="G177"/>
  <c r="F176"/>
  <c r="E176"/>
  <c r="D176"/>
  <c r="G176" s="1"/>
  <c r="H175"/>
  <c r="G175"/>
  <c r="H174"/>
  <c r="G174"/>
  <c r="H173"/>
  <c r="G173"/>
  <c r="F172"/>
  <c r="H172" s="1"/>
  <c r="E172"/>
  <c r="D172"/>
  <c r="G171"/>
  <c r="G170"/>
  <c r="G169"/>
  <c r="G168"/>
  <c r="G167"/>
  <c r="G166"/>
  <c r="G165"/>
  <c r="G164"/>
  <c r="G163"/>
  <c r="F162"/>
  <c r="E162"/>
  <c r="D162"/>
  <c r="H161"/>
  <c r="G161"/>
  <c r="H160"/>
  <c r="G160"/>
  <c r="H159"/>
  <c r="G159"/>
  <c r="H158"/>
  <c r="G158"/>
  <c r="G157"/>
  <c r="G156"/>
  <c r="H155"/>
  <c r="G155"/>
  <c r="H154"/>
  <c r="G154"/>
  <c r="G153"/>
  <c r="H152"/>
  <c r="G152"/>
  <c r="H151"/>
  <c r="G151"/>
  <c r="G150"/>
  <c r="G149"/>
  <c r="F148"/>
  <c r="E148"/>
  <c r="D148"/>
  <c r="D144" s="1"/>
  <c r="H147"/>
  <c r="G147"/>
  <c r="H146"/>
  <c r="G146"/>
  <c r="F145"/>
  <c r="E145"/>
  <c r="D145"/>
  <c r="F144"/>
  <c r="E144"/>
  <c r="H143"/>
  <c r="G143"/>
  <c r="H142"/>
  <c r="G142"/>
  <c r="H141"/>
  <c r="G141"/>
  <c r="H140"/>
  <c r="G140"/>
  <c r="F139"/>
  <c r="E139"/>
  <c r="D139"/>
  <c r="E138"/>
  <c r="H137"/>
  <c r="G137"/>
  <c r="H136"/>
  <c r="G136"/>
  <c r="H135"/>
  <c r="G135"/>
  <c r="H134"/>
  <c r="G134"/>
  <c r="H133"/>
  <c r="G133"/>
  <c r="G132"/>
  <c r="H131"/>
  <c r="G131"/>
  <c r="H130"/>
  <c r="G130"/>
  <c r="H129"/>
  <c r="G129"/>
  <c r="H128"/>
  <c r="G128"/>
  <c r="H127"/>
  <c r="G127"/>
  <c r="F126"/>
  <c r="E126"/>
  <c r="E124" s="1"/>
  <c r="D126"/>
  <c r="D124" s="1"/>
  <c r="H125"/>
  <c r="G125"/>
  <c r="H123"/>
  <c r="G123"/>
  <c r="H122"/>
  <c r="G122"/>
  <c r="G121"/>
  <c r="F120"/>
  <c r="E120"/>
  <c r="D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F104"/>
  <c r="E104"/>
  <c r="D104"/>
  <c r="H103"/>
  <c r="G103"/>
  <c r="H102"/>
  <c r="G102"/>
  <c r="H101"/>
  <c r="G101"/>
  <c r="H100"/>
  <c r="G100"/>
  <c r="H99"/>
  <c r="G99"/>
  <c r="F98"/>
  <c r="E98"/>
  <c r="D98"/>
  <c r="H97"/>
  <c r="G97"/>
  <c r="H96"/>
  <c r="G96"/>
  <c r="H95"/>
  <c r="G95"/>
  <c r="F94"/>
  <c r="G94" s="1"/>
  <c r="E94"/>
  <c r="D94"/>
  <c r="H93"/>
  <c r="G93"/>
  <c r="F92"/>
  <c r="E92"/>
  <c r="D92"/>
  <c r="H90"/>
  <c r="G90"/>
  <c r="H89"/>
  <c r="G89"/>
  <c r="F88"/>
  <c r="E88"/>
  <c r="D88"/>
  <c r="D87" s="1"/>
  <c r="E87"/>
  <c r="G86"/>
  <c r="G85"/>
  <c r="H84"/>
  <c r="G84"/>
  <c r="F83"/>
  <c r="E83"/>
  <c r="D83"/>
  <c r="H82"/>
  <c r="G82"/>
  <c r="G81"/>
  <c r="G80"/>
  <c r="F79"/>
  <c r="E79"/>
  <c r="E78" s="1"/>
  <c r="D79"/>
  <c r="D78"/>
  <c r="H76"/>
  <c r="G76"/>
  <c r="H75"/>
  <c r="G75"/>
  <c r="G74"/>
  <c r="G73"/>
  <c r="H72"/>
  <c r="G72"/>
  <c r="F71"/>
  <c r="E71"/>
  <c r="E66" s="1"/>
  <c r="D71"/>
  <c r="D66" s="1"/>
  <c r="H70"/>
  <c r="G70"/>
  <c r="H69"/>
  <c r="G69"/>
  <c r="H68"/>
  <c r="G68"/>
  <c r="H67"/>
  <c r="G67"/>
  <c r="F66"/>
  <c r="H65"/>
  <c r="G65"/>
  <c r="H64"/>
  <c r="G64"/>
  <c r="G63"/>
  <c r="F62"/>
  <c r="E62"/>
  <c r="E61" s="1"/>
  <c r="D62"/>
  <c r="F61"/>
  <c r="D61"/>
  <c r="H59"/>
  <c r="G59"/>
  <c r="H58"/>
  <c r="G58"/>
  <c r="H57"/>
  <c r="G57"/>
  <c r="H56"/>
  <c r="G56"/>
  <c r="H55"/>
  <c r="G55"/>
  <c r="H54"/>
  <c r="G54"/>
  <c r="F53"/>
  <c r="E53"/>
  <c r="D53"/>
  <c r="G52"/>
  <c r="H51"/>
  <c r="G51"/>
  <c r="H50"/>
  <c r="G50"/>
  <c r="H49"/>
  <c r="G49"/>
  <c r="H48"/>
  <c r="G48"/>
  <c r="F47"/>
  <c r="E47"/>
  <c r="D47"/>
  <c r="H46"/>
  <c r="G46"/>
  <c r="E45"/>
  <c r="H39"/>
  <c r="G39"/>
  <c r="H38"/>
  <c r="G38"/>
  <c r="H37"/>
  <c r="G37"/>
  <c r="H36"/>
  <c r="G36"/>
  <c r="H34"/>
  <c r="G34"/>
  <c r="H33"/>
  <c r="G33"/>
  <c r="H32"/>
  <c r="G32"/>
  <c r="H31"/>
  <c r="G31"/>
  <c r="H29"/>
  <c r="G29"/>
  <c r="H28"/>
  <c r="G28"/>
  <c r="H27"/>
  <c r="G27"/>
  <c r="H26"/>
  <c r="G26"/>
  <c r="H24"/>
  <c r="G24"/>
  <c r="H23"/>
  <c r="G23"/>
  <c r="H21"/>
  <c r="G21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7"/>
  <c r="G7"/>
  <c r="H6"/>
  <c r="G6"/>
  <c r="F5"/>
  <c r="E5"/>
  <c r="E41" s="1"/>
  <c r="D5"/>
  <c r="H192" l="1"/>
  <c r="F188"/>
  <c r="H188" s="1"/>
  <c r="H104"/>
  <c r="D91"/>
  <c r="G83"/>
  <c r="G79"/>
  <c r="F78"/>
  <c r="G78" s="1"/>
  <c r="E60"/>
  <c r="D45"/>
  <c r="G192"/>
  <c r="E91"/>
  <c r="E77" s="1"/>
  <c r="E211" s="1"/>
  <c r="H176"/>
  <c r="G145"/>
  <c r="D138"/>
  <c r="G120"/>
  <c r="D77"/>
  <c r="G71"/>
  <c r="D60"/>
  <c r="G53"/>
  <c r="G35"/>
  <c r="H35"/>
  <c r="G47"/>
  <c r="G61"/>
  <c r="G88"/>
  <c r="G92"/>
  <c r="D40"/>
  <c r="F40"/>
  <c r="F45"/>
  <c r="H45" s="1"/>
  <c r="F60"/>
  <c r="G60" s="1"/>
  <c r="G62"/>
  <c r="G66"/>
  <c r="H94"/>
  <c r="G98"/>
  <c r="G104"/>
  <c r="G126"/>
  <c r="H139"/>
  <c r="H178"/>
  <c r="G185"/>
  <c r="G30"/>
  <c r="G144"/>
  <c r="G148"/>
  <c r="G162"/>
  <c r="G40"/>
  <c r="H212"/>
  <c r="G212"/>
  <c r="G5"/>
  <c r="H30"/>
  <c r="E40"/>
  <c r="H40" s="1"/>
  <c r="D41"/>
  <c r="F41"/>
  <c r="G45"/>
  <c r="H47"/>
  <c r="H53"/>
  <c r="H88"/>
  <c r="H92"/>
  <c r="H98"/>
  <c r="H126"/>
  <c r="F138"/>
  <c r="G139"/>
  <c r="H145"/>
  <c r="G172"/>
  <c r="G178"/>
  <c r="H201"/>
  <c r="G203"/>
  <c r="G207"/>
  <c r="H5"/>
  <c r="F87"/>
  <c r="F91"/>
  <c r="F124"/>
  <c r="H207"/>
  <c r="G188" l="1"/>
  <c r="D211"/>
  <c r="H91"/>
  <c r="G91"/>
  <c r="G138"/>
  <c r="H138"/>
  <c r="G41"/>
  <c r="H41"/>
  <c r="H124"/>
  <c r="G124"/>
  <c r="H87"/>
  <c r="G87"/>
  <c r="F77"/>
  <c r="G77" l="1"/>
  <c r="H77"/>
  <c r="F211"/>
  <c r="G211" l="1"/>
  <c r="H211"/>
  <c r="F230"/>
</calcChain>
</file>

<file path=xl/sharedStrings.xml><?xml version="1.0" encoding="utf-8"?>
<sst xmlns="http://schemas.openxmlformats.org/spreadsheetml/2006/main" count="426" uniqueCount="384">
  <si>
    <t>ДОХОДЫ</t>
  </si>
  <si>
    <t>Налог на имущество физ.лиц</t>
  </si>
  <si>
    <t>Земельный налог</t>
  </si>
  <si>
    <t>Доходы от перечисления части прибыли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</si>
  <si>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</si>
  <si>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</si>
  <si>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</si>
  <si>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</si>
  <si>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</si>
  <si>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</si>
  <si>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</si>
  <si>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</si>
  <si>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</si>
  <si>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</si>
  <si>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</si>
  <si>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</si>
  <si>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</si>
  <si>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</si>
  <si>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</si>
  <si>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</si>
  <si>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</si>
  <si>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</si>
  <si>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</si>
  <si>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</si>
  <si>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</si>
  <si>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</si>
  <si>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</si>
  <si>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</si>
  <si>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</si>
  <si>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</si>
  <si>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</si>
  <si>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</si>
  <si>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</si>
  <si>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</si>
  <si>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</si>
  <si>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</si>
  <si>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</si>
  <si>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</si>
  <si>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</si>
  <si>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</si>
  <si>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</si>
  <si>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</si>
  <si>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</si>
  <si>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</si>
  <si>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</si>
  <si>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</si>
  <si>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</si>
  <si>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</si>
  <si>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</si>
  <si>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</si>
  <si>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</si>
  <si>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</si>
  <si>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</si>
  <si>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</si>
  <si>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</si>
  <si>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</si>
  <si>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</si>
  <si>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</si>
  <si>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</si>
  <si>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</si>
  <si>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</si>
  <si>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</si>
  <si>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</si>
  <si>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</si>
  <si>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</si>
  <si>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</si>
  <si>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</si>
  <si>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</si>
  <si>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</si>
  <si>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</si>
  <si>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Дошкольное образование</t>
  </si>
  <si>
    <t>Общее образование</t>
  </si>
  <si>
    <t>КУЛЬТУРА И КИНЕМАТОГРАФИЯ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</si>
  <si>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</si>
  <si>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</si>
  <si>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</si>
  <si>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</si>
  <si>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</si>
  <si>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</si>
  <si>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</si>
  <si>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</si>
  <si>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</si>
  <si>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</si>
  <si>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</si>
  <si>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</si>
  <si>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Оценка недвижимости, признание прав и регулирование отношений по муниципальной собственности</t>
  </si>
  <si>
    <t>054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</si>
  <si>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</si>
  <si>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</si>
  <si>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</si>
  <si>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</si>
  <si>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</si>
  <si>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</si>
  <si>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</si>
  <si>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</si>
  <si>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</si>
  <si>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</si>
  <si>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</si>
  <si>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Молодежная политика и оздоровление детей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</si>
  <si>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</si>
  <si>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</si>
  <si>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</si>
  <si>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</si>
  <si>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</si>
  <si>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</si>
  <si>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</si>
  <si>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</si>
  <si>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</si>
  <si>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</si>
  <si>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</si>
  <si>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</si>
  <si>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</si>
  <si>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</si>
  <si>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</si>
  <si>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</si>
  <si>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</si>
  <si>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</si>
  <si>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</si>
  <si>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</si>
  <si>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</si>
  <si>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</si>
  <si>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</si>
  <si>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</si>
  <si>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</si>
  <si>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</si>
  <si>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Расходы на судебные издержки и исполнение судебных решений</t>
  </si>
  <si>
    <t>Патент</t>
  </si>
  <si>
    <t>7240200740</t>
  </si>
  <si>
    <t>Техническое обслуживание систем газораспределения и газопотребления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</si>
  <si>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</si>
  <si>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</si>
  <si>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</si>
  <si>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</si>
  <si>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Другие вопросы в области культуы</t>
  </si>
  <si>
    <t>Остатки на начало года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</si>
  <si>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</si>
  <si>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</si>
  <si>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</si>
  <si>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Подпрограмма "Развитие учреждений и предприятий транспортной отрасли"</t>
  </si>
  <si>
    <t>7540000000</t>
  </si>
  <si>
    <t>7210000000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</si>
  <si>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</si>
  <si>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</si>
  <si>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</si>
  <si>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</si>
  <si>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</si>
  <si>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</si>
  <si>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</si>
  <si>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</si>
  <si>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</si>
  <si>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</si>
  <si>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</si>
  <si>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сдачи в аренду имущества находящегося в оперативном управлении</t>
  </si>
  <si>
    <t>Доходы от оказания платных услуг и компенсации затрат</t>
  </si>
  <si>
    <t>991000000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</si>
  <si>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</si>
  <si>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</si>
  <si>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</si>
  <si>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</si>
  <si>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</si>
  <si>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</si>
  <si>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</si>
  <si>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</si>
  <si>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</si>
  <si>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</si>
  <si>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</si>
  <si>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</si>
  <si>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</si>
  <si>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>75303G0Д20</t>
  </si>
  <si>
    <t>75306G0Д30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</si>
  <si>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</si>
  <si>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</si>
  <si>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</si>
  <si>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</si>
  <si>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72401V0000</t>
  </si>
  <si>
    <t>Основное мероприятие "Модернизация объектов водоснабжения и водоотведения"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</si>
  <si>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</si>
  <si>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</si>
  <si>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</si>
  <si>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870070А70</t>
  </si>
  <si>
    <t>0401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</si>
  <si>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</si>
  <si>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</si>
  <si>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</si>
  <si>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</si>
  <si>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</si>
  <si>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</si>
  <si>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</si>
  <si>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</si>
  <si>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</si>
  <si>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754010Т030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</si>
  <si>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</si>
  <si>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7910500В70</t>
  </si>
  <si>
    <t>Приобретение мобильных заградительных ограждений (барьеров)</t>
  </si>
  <si>
    <t>75202GД120</t>
  </si>
  <si>
    <t xml:space="preserve">с. Сланцы.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</si>
  <si>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75202GД130</t>
  </si>
  <si>
    <t xml:space="preserve">с. Александровка.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</si>
  <si>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75202GД140</t>
  </si>
  <si>
    <t xml:space="preserve">д. Нестеровка. Мост.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</si>
  <si>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75202GД150</t>
  </si>
  <si>
    <t xml:space="preserve">Школьный маршрут Александровка - Осиновка.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</si>
  <si>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75308GД090</t>
  </si>
  <si>
    <t>75308GД110</t>
  </si>
  <si>
    <t>75311GД060</t>
  </si>
  <si>
    <t>75312GД070</t>
  </si>
  <si>
    <t>75313D7160</t>
  </si>
  <si>
    <t>75313S7160</t>
  </si>
  <si>
    <t xml:space="preserve">Мост с. Холудёновка. Диагностика мостовых сооружений  за счет средств муниципального дорожного фонда </t>
  </si>
  <si>
    <t xml:space="preserve">Труба с. Александровка. Ремонт искусственных сооружений  за счет средств муниципального дорожного фонда </t>
  </si>
  <si>
    <t xml:space="preserve">Сельские муниципальные образования. Приобретение остановочных павильонов за счет средств муниципального дорожного фонда 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</si>
  <si>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</si>
  <si>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(или за счет средств муниципального дорожного фонда)</t>
  </si>
  <si>
    <t>Подпрограмма "Комплексное развитие сельских территорий Ртищевского муниципального района"</t>
  </si>
  <si>
    <t>7550000000</t>
  </si>
  <si>
    <t xml:space="preserve">75501L3720
</t>
  </si>
  <si>
    <t>Развитие транспортной инфраструктуры на сельских территориях (хутор Березовый)</t>
  </si>
  <si>
    <t>Актуализация правил землепользования и застройки территории Салтыковского МО (часть территории - с. Салтыковка)</t>
  </si>
  <si>
    <t>721110Г230</t>
  </si>
  <si>
    <t>721150Г240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</si>
  <si>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</si>
  <si>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Изготовление проектной и рабочей документации объекта капитального строительства «Газопровод в с. Отрадино Макаровского муниципального образования Ртищевского муниципального района</t>
  </si>
  <si>
    <t>7240500Ф80</t>
  </si>
  <si>
    <t>Транспортный налог</t>
  </si>
  <si>
    <t>724010Ф130</t>
  </si>
  <si>
    <t xml:space="preserve">Приобретение погружных электронасосных агрегатов для замены в скважинах 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</si>
  <si>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</si>
  <si>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0309</t>
  </si>
  <si>
    <t>Муниципальная программа "Создание местной системы оповещения населения Ртищевского муниципального района об опасностях, возникающих при ведении военных действий или вследствие этих действий, а также вследствие чрезвычайных ситуаций природного и техногенного характера"</t>
  </si>
  <si>
    <t>7Д00000000</t>
  </si>
  <si>
    <t>Разработка проектно - сметной документации на создание местной системы оповещения Ртищевского муниципального района</t>
  </si>
  <si>
    <t>7Д0010П580</t>
  </si>
  <si>
    <t>7Д0020П590</t>
  </si>
  <si>
    <t>Закупка технических средств с учетом монтажа, пуско -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</t>
  </si>
  <si>
    <t>7910000000</t>
  </si>
  <si>
    <t>791030К020</t>
  </si>
  <si>
    <t>Иные закупки товаров, работ и услуг для обеспечения государственных (муниципальных) нужд</t>
  </si>
  <si>
    <t>791030К030</t>
  </si>
  <si>
    <t>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</t>
  </si>
  <si>
    <t>7910300К80</t>
  </si>
  <si>
    <t xml:space="preserve">Приобретение в ЕДДС Ртищевского района, отдельных сегментов технических средств управления, связи и оповещения,  позволивших обеспечить бесперебойное функционирование повседневного органа управления территориального звена СТП РСЧС  </t>
  </si>
  <si>
    <t>791030К040</t>
  </si>
  <si>
    <t>Приобретение и установка пропускных турникетов на входах в учреждения с массовым пребыванием людей, приобретение турникетного ограждения барьерного и иных видов, приобретение ручных металлодетекторов и аккумуляторов и батарей для их работы, приобретение арочных металлодетекторов, а также оборудования и других сопутствующих материалов, необходимых для их установки и полноценной работы, приобретение сигнальных лент оцепления</t>
  </si>
  <si>
    <t>9930077130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</si>
  <si>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</si>
  <si>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75103GД340</t>
  </si>
  <si>
    <t>Разработка комплексных схем организации  дорожного движения</t>
  </si>
  <si>
    <t>75302G0890</t>
  </si>
  <si>
    <t>75311GД330</t>
  </si>
  <si>
    <t>Ремонт искусственных сооружений</t>
  </si>
  <si>
    <t>75313GД190</t>
  </si>
  <si>
    <t>Капитальный ремонт и ремонт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</si>
  <si>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75316GД290</t>
  </si>
  <si>
    <t>721510Г270</t>
  </si>
  <si>
    <t>Актуализация правил землепользования и застройки территории Краснозвездинского МО</t>
  </si>
  <si>
    <t>721520Г280</t>
  </si>
  <si>
    <t>Актуализация правил землепользования и застройки территории Макаровского МО</t>
  </si>
  <si>
    <t>721530Г290</t>
  </si>
  <si>
    <t>Актуализация правил землепользования и застройки территории Октябрьского МО</t>
  </si>
  <si>
    <t>721540Г310</t>
  </si>
  <si>
    <t>Актуализация правил землепользования и застройки территории Салтыковского МО</t>
  </si>
  <si>
    <t>721550Г320</t>
  </si>
  <si>
    <t>Актуализация правил землепользования и застройки территории Урусовского МО</t>
  </si>
  <si>
    <t>721560Г330</t>
  </si>
  <si>
    <t>Актуализация правил землепользования и застройки территории Шило-Голицынского МО</t>
  </si>
  <si>
    <t>724010Ф220</t>
  </si>
  <si>
    <t>Выполнение проектно - изыскательских работ по объекту: "Разведочно - эксплуатационная скважина для водоснабжения с. Салтыковка Ртищевского района Саратовской области</t>
  </si>
  <si>
    <t>724010Ф230</t>
  </si>
  <si>
    <t>Выполнение проектно - изыскательских работ по объекту: "Разведочно - эксплуатационная скважина для водоснабжения с. Красные Гривки Ртищевского района Саратовской области</t>
  </si>
  <si>
    <t>724010Ф170</t>
  </si>
  <si>
    <t>Замена башни Рожновского в с. Н - Голицыно</t>
  </si>
  <si>
    <t>724010Ф180</t>
  </si>
  <si>
    <t>Замена башни Рожновского в п.. Раево - Воскресенский</t>
  </si>
  <si>
    <t>724010Ф190</t>
  </si>
  <si>
    <t>Замена башни Рожновского в д. Ярославка</t>
  </si>
  <si>
    <t>724010Ф210</t>
  </si>
  <si>
    <t>Замена башни Рожновского в с. Скачиха</t>
  </si>
  <si>
    <t>724010Ф250</t>
  </si>
  <si>
    <t>Установка преобразователя частоты для электродвигателя насосного агрегата ЭЦВ в водозаборной скважине комплекса водозабора и подачи воды в с. Салтыковка Ртищевского района Саратовской области</t>
  </si>
  <si>
    <t>7410879Б00</t>
  </si>
  <si>
    <t>Осуществление мероприятий в области энергосбережения и повышения энергетической эффективности</t>
  </si>
  <si>
    <t>724G552430</t>
  </si>
  <si>
    <t>Строительство и реконструкция (модернизация) объектов питьевого водоснабжения</t>
  </si>
  <si>
    <t>724060Ф260</t>
  </si>
  <si>
    <t>Строительство объекта: "Газопровод в с. Отрадино Макаровского муниципального образования Ртищевского муниципального района"</t>
  </si>
  <si>
    <t>Техническое перевооружение котельной № 14, расположенной по адресу: Саратовская область, г. Ртищево, ул. Сердобский тупик, д. 19-а</t>
  </si>
  <si>
    <t>741070Э210</t>
  </si>
  <si>
    <t>741060Э190</t>
  </si>
  <si>
    <t>Установка блочной котельной в котельной № 9, расположенной по адресу: Саратовская область, г. Ртищево, ул. Мясокомбинат, д. 3-а</t>
  </si>
  <si>
    <t>742090Э220</t>
  </si>
  <si>
    <t>Изготовление проектно - сметной документации по объекту: "Техническое перевооружение котельной МОУ СОШ № 5 г. Ртищево Саратовской области, расположенной по адресу: Саратовская область, г. Ртищево, ул. Яблочкова, д. 13А</t>
  </si>
  <si>
    <t>742100Э230</t>
  </si>
  <si>
    <t>Техническое перевооружение котельной МОУ СОШ № 5 г. Ртищево Саратовской области, расположенной по адресу: Саратовская область, г. Ртищево, ул. Яблочкова, д. 13А</t>
  </si>
  <si>
    <t>742110Э240</t>
  </si>
  <si>
    <t>Изготовление проектно - сметной документации по объекту: "Техническое перевооружение котельной СП МОУ СОШ № 7 г. Ртищево Саратовской области, расположенной по адресу: Саратовская область, г. Ртищево, ул. Ильича, д. 78</t>
  </si>
  <si>
    <t>742120Э250</t>
  </si>
  <si>
    <t>Техническое перевооружение котельной СП МОУ СОШ № 7 г. Ртищево Саратовской области, расположенной по адресу: Саратовская область, г. Ртищево, ул. Ильича, д. 78</t>
  </si>
  <si>
    <t>742130Э260</t>
  </si>
  <si>
    <t>Изготовление проектно - сметной документации по объекту: "Техническое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</si>
  <si>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742140Э270</t>
  </si>
  <si>
    <t>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</si>
  <si>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Прочие непрограммные расходы  органов исполнительной власти муниципального образования</t>
  </si>
  <si>
    <t>91400083Ж0</t>
  </si>
  <si>
    <t xml:space="preserve"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 </t>
  </si>
  <si>
    <t>9140000000</t>
  </si>
  <si>
    <t>7400000000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</si>
  <si>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</si>
  <si>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7110277900    05.12.01</t>
  </si>
  <si>
    <t>Реализация регионального проекта (программы) в целях выполнения задач федерального проекта «Чистая вода»</t>
  </si>
  <si>
    <t>724F552430</t>
  </si>
  <si>
    <t>724F5У2430</t>
  </si>
  <si>
    <t xml:space="preserve">Создание условий для строительства и реконструкции (модернизации) объектов питьевого водоснабжения (в целях достижения соответствующих результатов федерального проекта) </t>
  </si>
  <si>
    <t>724F500000</t>
  </si>
  <si>
    <t>99300L5766</t>
  </si>
  <si>
    <t>Обеспечение комплексного развития сельских территорий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</si>
  <si>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</si>
  <si>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</si>
  <si>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</si>
  <si>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Процент  исполнения к уточненному квартальному плану, %</t>
  </si>
  <si>
    <t>Единый сельскохозяйственный налог</t>
  </si>
  <si>
    <t>Штрафы, санкции, возмещение ущерба (в том числе штрафы ГРОВД)</t>
  </si>
  <si>
    <t>Субсидии бюджетам муниципальных районов на обеспечение жильем молодых семей</t>
  </si>
  <si>
    <t xml:space="preserve">Доходы от продажи материальных и нематариальных активов (имущества,земельных участков) </t>
  </si>
  <si>
    <t>БЕЗВОЗМЕЗДНЫЕ ПЕРЕЧИСЛЕНИЯ, в том числе:</t>
  </si>
  <si>
    <t xml:space="preserve"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</t>
  </si>
  <si>
    <t>Межбюджетные трансферты, передаваемые бюджетам муниципальных районов области на проведение капитального и текущего ремонтов, техническое оснащение муниципальных учреждений культурно - досугового типа</t>
  </si>
  <si>
    <t>ИТОГО доходов</t>
  </si>
  <si>
    <t>Администрация МР</t>
  </si>
  <si>
    <t>Расходы на обеспечение деятельности муниципальных казенных учреждений  (МУ "ЦБ")</t>
  </si>
  <si>
    <t>Оказание поддержки Ассоциации "Совет муниципальных образований Саратовской области</t>
  </si>
  <si>
    <t xml:space="preserve">Отдел по управл.имуществом </t>
  </si>
  <si>
    <t>Национальная безопасность и правоохранительная деятельность</t>
  </si>
  <si>
    <t>Гражданская оборона</t>
  </si>
  <si>
    <t>Совершенствование программно - технического обеспечения ЕДДС Ртищевского муниципального района</t>
  </si>
  <si>
    <t>7Д0030П610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</si>
  <si>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</si>
  <si>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</si>
  <si>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Осуществление органами местного самоуправления  мероприятий по уменьшению численности животных</t>
  </si>
  <si>
    <t>993000П660</t>
  </si>
  <si>
    <t>Транспорт</t>
  </si>
  <si>
    <t>99.1.00.00000</t>
  </si>
  <si>
    <t>Расходы по исполнительным листам</t>
  </si>
  <si>
    <t>9910008510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</si>
  <si>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</si>
  <si>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</si>
  <si>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 xml:space="preserve">Изготовление сметной документации, технический контроль за счет средств муниципального дорожного фонда </t>
  </si>
  <si>
    <t>Ремонт дорожного покрытия улиц в границах сельских населённых пунктов за счет средств муниципального дорожного фонда</t>
  </si>
  <si>
    <t>Реализация основного мероприятия за счет средств муниципального дорожного фонда (переданные полномочия)</t>
  </si>
  <si>
    <t>75302G0810</t>
  </si>
  <si>
    <t>Паспортизация автомобильных дорог</t>
  </si>
  <si>
    <t>75309GД020</t>
  </si>
  <si>
    <t>Приобретение и установка остановочных павильонов. Сельские муниципальные образования</t>
  </si>
  <si>
    <t>Ремонт автоподъезда к х. Берёзовый от автодороги "Тамбов-Ртищево-Саратов"-п. Первомайский-х.Берёзовый в Ртищевском муниципальном районе Саратовской области</t>
  </si>
  <si>
    <t>75501У3780</t>
  </si>
  <si>
    <t>Проведение комплексных кадастровых работ (Федеральная часть)</t>
  </si>
  <si>
    <t>72157L5110</t>
  </si>
  <si>
    <t>Проведение комплексных кадастровых работ (Областная часть)</t>
  </si>
  <si>
    <t>Содержание и текущий ремонт муниципальных жилых помещений</t>
  </si>
  <si>
    <t>9510005160</t>
  </si>
  <si>
    <t>Реализация основного мероприятия</t>
  </si>
  <si>
    <t>Замена приборов учёта природного газа</t>
  </si>
  <si>
    <t>742160Э280</t>
  </si>
  <si>
    <t>Субсидии бюджетам муниципальных районов на обеспечение жильем молодых семей -за счет средств областного бюджета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</si>
  <si>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</si>
  <si>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</si>
  <si>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</si>
  <si>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</si>
  <si>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 xml:space="preserve">Сведения об исполнении бюджета Ртищевского муниципального района 
за 1 квартал 2022 года
</t>
  </si>
  <si>
    <t>Уточненные  квартальные плановые назначения, тыс. рублей</t>
  </si>
  <si>
    <t>Иные межбюджетные трансферты</t>
  </si>
  <si>
    <t>Межбюджетные трансферты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</si>
  <si>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области", в том числе:</t>
  </si>
  <si>
    <t>Муниципальная программа  «Содействие занятости населения Ртищевского муниципального района Саратовской области», в том числе:</t>
  </si>
  <si>
    <t>Подпрограмма "Градостроительное планирование развития территорий поселений Ртищевского муниципального района", в том числе:</t>
  </si>
  <si>
    <t>Коммунальное хозяйство</t>
  </si>
  <si>
    <t>Подпрограмма "Модернизация  объектов коммунальной инфраструктуры", в том числе:</t>
  </si>
  <si>
    <t>Муниципальная программа  "Повышение энергоэффективности и энергосбережения в Ртищевском муниципальном районе"</t>
  </si>
  <si>
    <r>
      <t>Другие общегосударственные вопросы</t>
    </r>
    <r>
      <rPr>
        <sz val="12"/>
        <color theme="0"/>
        <rFont val="Times New Roman"/>
        <family val="1"/>
        <charset val="204"/>
      </rPr>
      <t>, в том числе:</t>
    </r>
  </si>
  <si>
    <r>
      <t>Сельское хозяйство и рыболовство</t>
    </r>
    <r>
      <rPr>
        <sz val="12"/>
        <color theme="0"/>
        <rFont val="Times New Roman"/>
        <family val="1"/>
        <charset val="204"/>
      </rPr>
      <t>, в том числе:</t>
    </r>
  </si>
  <si>
    <r>
      <t>Дорожное хозяйство(дорожные фонды)</t>
    </r>
    <r>
      <rPr>
        <sz val="12"/>
        <color theme="0"/>
        <rFont val="Times New Roman"/>
        <family val="1"/>
        <charset val="204"/>
      </rPr>
      <t>, в том числе:</t>
    </r>
  </si>
  <si>
    <r>
      <t>Жилищное хозяйство</t>
    </r>
    <r>
      <rPr>
        <sz val="12"/>
        <color theme="0"/>
        <rFont val="Times New Roman"/>
        <family val="1"/>
        <charset val="204"/>
      </rPr>
      <t>, в том числе:</t>
    </r>
  </si>
  <si>
    <r>
      <t>Другие вопросы в области национальной экономики</t>
    </r>
    <r>
      <rPr>
        <sz val="12"/>
        <color theme="0"/>
        <rFont val="Times New Roman"/>
        <family val="1"/>
        <charset val="204"/>
      </rPr>
      <t>, в том числе:</t>
    </r>
  </si>
  <si>
    <t>Верно: начальник отдела делопроизводства                                                                                                                      К.Н. Негматова</t>
  </si>
  <si>
    <t xml:space="preserve">Приложение № 1
к распоряжению администрации Ртищевского  муниципального района 
от 12 апреля 2022 г.  № 227-р
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</si>
</sst>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000000"/>
    <numFmt numFmtId="166" formatCode="#,##0.0_р_."/>
    <numFmt numFmtId="167" formatCode="0000000000"/>
    <numFmt numFmtId="168" formatCode="0.0%"/>
  </numFmts>
  <fonts count="2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8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9" fontId="8" fillId="2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9" fontId="8" fillId="2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left"/>
    </xf>
    <xf numFmtId="164" fontId="8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 vertical="top" wrapText="1"/>
    </xf>
    <xf numFmtId="164" fontId="8" fillId="2" borderId="0" xfId="0" applyNumberFormat="1" applyFont="1" applyFill="1" applyBorder="1" applyAlignment="1">
      <alignment horizontal="left" vertical="top" wrapText="1"/>
    </xf>
    <xf numFmtId="9" fontId="8" fillId="2" borderId="2" xfId="0" applyNumberFormat="1" applyFont="1" applyFill="1" applyBorder="1" applyAlignment="1">
      <alignment horizontal="left" vertical="top" wrapText="1"/>
    </xf>
    <xf numFmtId="9" fontId="9" fillId="2" borderId="0" xfId="0" applyNumberFormat="1" applyFont="1" applyFill="1" applyBorder="1" applyAlignment="1">
      <alignment horizontal="left" vertical="top" wrapText="1"/>
    </xf>
    <xf numFmtId="9" fontId="9" fillId="2" borderId="0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7" fontId="18" fillId="0" borderId="1" xfId="2" applyNumberFormat="1" applyFont="1" applyFill="1" applyBorder="1" applyAlignment="1" applyProtection="1">
      <alignment horizontal="center" vertical="center"/>
      <protection hidden="1"/>
    </xf>
    <xf numFmtId="165" fontId="10" fillId="0" borderId="1" xfId="1" applyNumberFormat="1" applyFont="1" applyFill="1" applyBorder="1" applyAlignment="1" applyProtection="1">
      <alignment vertical="center" wrapText="1"/>
      <protection hidden="1"/>
    </xf>
    <xf numFmtId="49" fontId="1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6" fillId="0" borderId="1" xfId="1" applyNumberFormat="1" applyFont="1" applyFill="1" applyBorder="1" applyAlignment="1" applyProtection="1">
      <alignment vertical="center" wrapText="1"/>
      <protection hidden="1"/>
    </xf>
    <xf numFmtId="167" fontId="19" fillId="0" borderId="1" xfId="42" applyNumberFormat="1" applyFont="1" applyFill="1" applyBorder="1" applyAlignment="1" applyProtection="1">
      <alignment horizontal="center" vertical="center"/>
      <protection hidden="1"/>
    </xf>
    <xf numFmtId="49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7" fontId="15" fillId="0" borderId="1" xfId="43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166" fontId="14" fillId="0" borderId="0" xfId="0" applyNumberFormat="1" applyFont="1" applyFill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0" fontId="7" fillId="2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/>
    </xf>
    <xf numFmtId="0" fontId="15" fillId="0" borderId="8" xfId="0" applyFont="1" applyFill="1" applyBorder="1" applyAlignment="1"/>
    <xf numFmtId="0" fontId="15" fillId="0" borderId="6" xfId="0" applyFont="1" applyFill="1" applyBorder="1" applyAlignment="1"/>
    <xf numFmtId="0" fontId="8" fillId="0" borderId="0" xfId="0" applyFont="1" applyFill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</cellXfs>
  <cellStyles count="59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8" xfId="10"/>
    <cellStyle name="Обычный 2 19" xfId="11"/>
    <cellStyle name="Обычный 2 2" xfId="12"/>
    <cellStyle name="Обычный 2 20" xfId="13"/>
    <cellStyle name="Обычный 2 21" xfId="14"/>
    <cellStyle name="Обычный 2 22" xfId="15"/>
    <cellStyle name="Обычный 2 23" xfId="16"/>
    <cellStyle name="Обычный 2 24" xfId="17"/>
    <cellStyle name="Обычный 2 25" xfId="18"/>
    <cellStyle name="Обычный 2 26" xfId="19"/>
    <cellStyle name="Обычный 2 27" xfId="20"/>
    <cellStyle name="Обычный 2 28" xfId="21"/>
    <cellStyle name="Обычный 2 29" xfId="22"/>
    <cellStyle name="Обычный 2 3" xfId="23"/>
    <cellStyle name="Обычный 2 30" xfId="24"/>
    <cellStyle name="Обычный 2 31" xfId="25"/>
    <cellStyle name="Обычный 2 32" xfId="26"/>
    <cellStyle name="Обычный 2 33" xfId="27"/>
    <cellStyle name="Обычный 2 34" xfId="28"/>
    <cellStyle name="Обычный 2 35" xfId="29"/>
    <cellStyle name="Обычный 2 36" xfId="30"/>
    <cellStyle name="Обычный 2 37" xfId="31"/>
    <cellStyle name="Обычный 2 38" xfId="32"/>
    <cellStyle name="Обычный 2 39" xfId="33"/>
    <cellStyle name="Обычный 2 4" xfId="34"/>
    <cellStyle name="Обычный 2 40" xfId="35"/>
    <cellStyle name="Обычный 2 41" xfId="36"/>
    <cellStyle name="Обычный 2 42" xfId="37"/>
    <cellStyle name="Обычный 2 43" xfId="38"/>
    <cellStyle name="Обычный 2 44" xfId="39"/>
    <cellStyle name="Обычный 2 45" xfId="40"/>
    <cellStyle name="Обычный 2 46" xfId="41"/>
    <cellStyle name="Обычный 2 47" xfId="42"/>
    <cellStyle name="Обычный 2 48" xfId="43"/>
    <cellStyle name="Обычный 2 49" xfId="44"/>
    <cellStyle name="Обычный 2 5" xfId="45"/>
    <cellStyle name="Обычный 2 50" xfId="46"/>
    <cellStyle name="Обычный 2 51" xfId="47"/>
    <cellStyle name="Обычный 2 52" xfId="48"/>
    <cellStyle name="Обычный 2 53" xfId="49"/>
    <cellStyle name="Обычный 2 54" xfId="50"/>
    <cellStyle name="Обычный 2 55" xfId="51"/>
    <cellStyle name="Обычный 2 56" xfId="52"/>
    <cellStyle name="Обычный 2 57" xfId="53"/>
    <cellStyle name="Обычный 2 58" xfId="54"/>
    <cellStyle name="Обычный 2 6" xfId="55"/>
    <cellStyle name="Обычный 2 7" xfId="56"/>
    <cellStyle name="Обычный 2 8" xfId="57"/>
    <cellStyle name="Обычный 2 9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240"/>
  <sheetViews>
    <sheetView tabSelected="1" view="pageBreakPreview" topLeftCell="B207" zoomScale="85" zoomScaleNormal="85" zoomScaleSheetLayoutView="85" workbookViewId="0">
      <selection activeCell="D1" sqref="D1:H1"/>
    </sheetView>
  </sheetViews>
  <sheetFormatPr defaultColWidth="9.109375" defaultRowHeight="16.8"/>
  <cols>
    <col min="1" max="1" width="8.33203125" style="1" hidden="1" customWidth="1"/>
    <col min="2" max="2" width="57.88671875" style="1" customWidth="1"/>
    <col min="3" max="3" width="12.6640625" style="2" hidden="1" customWidth="1"/>
    <col min="4" max="4" width="17.88671875" style="12" customWidth="1"/>
    <col min="5" max="5" width="16.33203125" style="12" customWidth="1"/>
    <col min="6" max="6" width="15.33203125" style="12" customWidth="1"/>
    <col min="7" max="7" width="20.33203125" style="12" customWidth="1"/>
    <col min="8" max="8" width="21.44140625" style="12" customWidth="1"/>
    <col min="9" max="9" width="12.5546875" style="1" customWidth="1"/>
    <col min="10" max="10" width="14.5546875" style="3" customWidth="1"/>
    <col min="11" max="11" width="7.109375" style="3" customWidth="1"/>
    <col min="12" max="12" width="17.5546875" style="3" customWidth="1"/>
    <col min="13" max="16384" width="9.109375" style="3"/>
  </cols>
  <sheetData>
    <row r="1" spans="1:9" s="17" customFormat="1" ht="77.400000000000006" customHeight="1">
      <c r="A1" s="15"/>
      <c r="B1" s="15"/>
      <c r="C1" s="16"/>
      <c r="D1" s="60" t="s">
        <v>383</v>
      </c>
      <c r="E1" s="60"/>
      <c r="F1" s="60"/>
      <c r="G1" s="60"/>
      <c r="H1" s="60"/>
      <c r="I1" s="15"/>
    </row>
    <row r="2" spans="1:9" s="17" customFormat="1" ht="48.6" customHeight="1">
      <c r="A2" s="61" t="s">
        <v>367</v>
      </c>
      <c r="B2" s="61"/>
      <c r="C2" s="61"/>
      <c r="D2" s="61"/>
      <c r="E2" s="61"/>
      <c r="F2" s="61"/>
      <c r="G2" s="61"/>
      <c r="H2" s="61"/>
      <c r="I2" s="4"/>
    </row>
    <row r="3" spans="1:9" s="17" customFormat="1" ht="16.95" customHeight="1">
      <c r="A3" s="63"/>
      <c r="B3" s="66" t="s">
        <v>0</v>
      </c>
      <c r="C3" s="23"/>
      <c r="D3" s="62" t="s">
        <v>315</v>
      </c>
      <c r="E3" s="62" t="s">
        <v>368</v>
      </c>
      <c r="F3" s="62" t="s">
        <v>316</v>
      </c>
      <c r="G3" s="64" t="s">
        <v>317</v>
      </c>
      <c r="H3" s="64" t="s">
        <v>318</v>
      </c>
      <c r="I3" s="18"/>
    </row>
    <row r="4" spans="1:9" s="17" customFormat="1" ht="68.400000000000006" customHeight="1">
      <c r="A4" s="63"/>
      <c r="B4" s="67"/>
      <c r="C4" s="24"/>
      <c r="D4" s="62"/>
      <c r="E4" s="62"/>
      <c r="F4" s="62"/>
      <c r="G4" s="65"/>
      <c r="H4" s="65"/>
      <c r="I4" s="18"/>
    </row>
    <row r="5" spans="1:9" s="17" customFormat="1" ht="17.399999999999999">
      <c r="A5" s="25"/>
      <c r="B5" s="26" t="s">
        <v>43</v>
      </c>
      <c r="C5" s="27"/>
      <c r="D5" s="28">
        <f>D6+D7+D8+D9+D11+D13+D14+D16+D17+D23+D25+D26+D27+D29</f>
        <v>219302.3</v>
      </c>
      <c r="E5" s="28">
        <f>SUM(E6:E29)</f>
        <v>52515</v>
      </c>
      <c r="F5" s="28">
        <f>SUM(F6:F29)</f>
        <v>58730.1</v>
      </c>
      <c r="G5" s="56">
        <f>F5/D5</f>
        <v>0.26780430483401224</v>
      </c>
      <c r="H5" s="56">
        <f>F5/E5</f>
        <v>1.1183490431305341</v>
      </c>
      <c r="I5" s="18"/>
    </row>
    <row r="6" spans="1:9" ht="18">
      <c r="A6" s="25"/>
      <c r="B6" s="30" t="s">
        <v>145</v>
      </c>
      <c r="C6" s="27"/>
      <c r="D6" s="31">
        <v>136649.9</v>
      </c>
      <c r="E6" s="31">
        <v>29845</v>
      </c>
      <c r="F6" s="31">
        <v>34540.400000000001</v>
      </c>
      <c r="G6" s="57">
        <f t="shared" ref="G6:G40" si="0">F6/D6</f>
        <v>0.25276564417537078</v>
      </c>
      <c r="H6" s="57">
        <f t="shared" ref="H6:H40" si="1">F6/E6</f>
        <v>1.1573261852906684</v>
      </c>
      <c r="I6" s="5"/>
    </row>
    <row r="7" spans="1:9" ht="31.2">
      <c r="A7" s="25"/>
      <c r="B7" s="30" t="s">
        <v>146</v>
      </c>
      <c r="C7" s="27"/>
      <c r="D7" s="31">
        <v>3200</v>
      </c>
      <c r="E7" s="31">
        <v>800</v>
      </c>
      <c r="F7" s="31">
        <v>1756.7</v>
      </c>
      <c r="G7" s="57">
        <f t="shared" si="0"/>
        <v>0.54896875000000001</v>
      </c>
      <c r="H7" s="57">
        <f t="shared" si="1"/>
        <v>2.195875</v>
      </c>
      <c r="I7" s="5"/>
    </row>
    <row r="8" spans="1:9" ht="31.2">
      <c r="A8" s="25"/>
      <c r="B8" s="30" t="s">
        <v>147</v>
      </c>
      <c r="C8" s="27"/>
      <c r="D8" s="31">
        <v>0</v>
      </c>
      <c r="E8" s="31">
        <v>0</v>
      </c>
      <c r="F8" s="31">
        <v>-49.9</v>
      </c>
      <c r="G8" s="57">
        <v>0</v>
      </c>
      <c r="H8" s="57">
        <v>0</v>
      </c>
      <c r="I8" s="5"/>
    </row>
    <row r="9" spans="1:9" ht="18">
      <c r="A9" s="25"/>
      <c r="B9" s="30" t="s">
        <v>319</v>
      </c>
      <c r="C9" s="27"/>
      <c r="D9" s="31">
        <v>21432</v>
      </c>
      <c r="E9" s="31">
        <v>16500</v>
      </c>
      <c r="F9" s="31">
        <v>9792.9</v>
      </c>
      <c r="G9" s="57">
        <f t="shared" si="0"/>
        <v>0.45692889137737958</v>
      </c>
      <c r="H9" s="57">
        <f t="shared" si="1"/>
        <v>0.59350909090909088</v>
      </c>
      <c r="I9" s="5"/>
    </row>
    <row r="10" spans="1:9" ht="18" hidden="1">
      <c r="A10" s="25"/>
      <c r="B10" s="30" t="s">
        <v>1</v>
      </c>
      <c r="C10" s="27"/>
      <c r="D10" s="31">
        <v>0</v>
      </c>
      <c r="E10" s="31">
        <v>0</v>
      </c>
      <c r="F10" s="31">
        <v>0</v>
      </c>
      <c r="G10" s="57" t="e">
        <f t="shared" si="0"/>
        <v>#DIV/0!</v>
      </c>
      <c r="H10" s="57" t="e">
        <f t="shared" si="1"/>
        <v>#DIV/0!</v>
      </c>
      <c r="I10" s="5"/>
    </row>
    <row r="11" spans="1:9" ht="18">
      <c r="A11" s="25"/>
      <c r="B11" s="30" t="s">
        <v>89</v>
      </c>
      <c r="C11" s="27"/>
      <c r="D11" s="31">
        <v>12499.5</v>
      </c>
      <c r="E11" s="31">
        <v>2560</v>
      </c>
      <c r="F11" s="31">
        <v>3800.5</v>
      </c>
      <c r="G11" s="57">
        <f t="shared" si="0"/>
        <v>0.30405216208648345</v>
      </c>
      <c r="H11" s="57">
        <f t="shared" si="1"/>
        <v>1.4845703125</v>
      </c>
      <c r="I11" s="5"/>
    </row>
    <row r="12" spans="1:9" ht="18" hidden="1">
      <c r="A12" s="25"/>
      <c r="B12" s="30" t="s">
        <v>2</v>
      </c>
      <c r="C12" s="27"/>
      <c r="D12" s="31">
        <v>0</v>
      </c>
      <c r="E12" s="31">
        <v>0</v>
      </c>
      <c r="F12" s="31">
        <v>0</v>
      </c>
      <c r="G12" s="57" t="e">
        <f t="shared" si="0"/>
        <v>#DIV/0!</v>
      </c>
      <c r="H12" s="57" t="e">
        <f t="shared" si="1"/>
        <v>#DIV/0!</v>
      </c>
      <c r="I12" s="5"/>
    </row>
    <row r="13" spans="1:9" ht="18">
      <c r="A13" s="25"/>
      <c r="B13" s="30" t="s">
        <v>223</v>
      </c>
      <c r="C13" s="27"/>
      <c r="D13" s="31">
        <v>35100</v>
      </c>
      <c r="E13" s="31">
        <v>1000</v>
      </c>
      <c r="F13" s="31">
        <v>4847.3</v>
      </c>
      <c r="G13" s="57">
        <f t="shared" si="0"/>
        <v>0.13809971509971511</v>
      </c>
      <c r="H13" s="57">
        <f t="shared" si="1"/>
        <v>4.8473000000000006</v>
      </c>
      <c r="I13" s="5"/>
    </row>
    <row r="14" spans="1:9" ht="18">
      <c r="A14" s="25"/>
      <c r="B14" s="30" t="s">
        <v>148</v>
      </c>
      <c r="C14" s="27"/>
      <c r="D14" s="31">
        <v>5900</v>
      </c>
      <c r="E14" s="31">
        <v>900</v>
      </c>
      <c r="F14" s="31">
        <v>1222.2</v>
      </c>
      <c r="G14" s="57">
        <f t="shared" si="0"/>
        <v>0.20715254237288136</v>
      </c>
      <c r="H14" s="57">
        <f t="shared" si="1"/>
        <v>1.3580000000000001</v>
      </c>
      <c r="I14" s="5"/>
    </row>
    <row r="15" spans="1:9" ht="18" hidden="1">
      <c r="A15" s="25"/>
      <c r="B15" s="30" t="s">
        <v>126</v>
      </c>
      <c r="C15" s="27"/>
      <c r="D15" s="31"/>
      <c r="E15" s="31"/>
      <c r="F15" s="31"/>
      <c r="G15" s="57" t="e">
        <f t="shared" si="0"/>
        <v>#DIV/0!</v>
      </c>
      <c r="H15" s="57" t="e">
        <f t="shared" si="1"/>
        <v>#DIV/0!</v>
      </c>
      <c r="I15" s="5"/>
    </row>
    <row r="16" spans="1:9" ht="31.2">
      <c r="A16" s="25"/>
      <c r="B16" s="30" t="s">
        <v>149</v>
      </c>
      <c r="C16" s="27"/>
      <c r="D16" s="31">
        <v>2500</v>
      </c>
      <c r="E16" s="31">
        <v>550</v>
      </c>
      <c r="F16" s="31">
        <v>1070.9000000000001</v>
      </c>
      <c r="G16" s="57">
        <f t="shared" si="0"/>
        <v>0.42836000000000002</v>
      </c>
      <c r="H16" s="57">
        <f t="shared" si="1"/>
        <v>1.9470909090909092</v>
      </c>
      <c r="I16" s="5"/>
    </row>
    <row r="17" spans="1:9" ht="31.2">
      <c r="A17" s="25"/>
      <c r="B17" s="30" t="s">
        <v>152</v>
      </c>
      <c r="C17" s="27"/>
      <c r="D17" s="31">
        <v>500</v>
      </c>
      <c r="E17" s="31">
        <v>100</v>
      </c>
      <c r="F17" s="31">
        <v>97.3</v>
      </c>
      <c r="G17" s="57">
        <f t="shared" si="0"/>
        <v>0.1946</v>
      </c>
      <c r="H17" s="57">
        <f t="shared" si="1"/>
        <v>0.97299999999999998</v>
      </c>
      <c r="I17" s="5"/>
    </row>
    <row r="18" spans="1:9" ht="18" hidden="1">
      <c r="A18" s="25"/>
      <c r="B18" s="30" t="s">
        <v>3</v>
      </c>
      <c r="C18" s="27"/>
      <c r="D18" s="31">
        <v>0</v>
      </c>
      <c r="E18" s="31">
        <v>0</v>
      </c>
      <c r="F18" s="31">
        <v>0</v>
      </c>
      <c r="G18" s="57" t="e">
        <f t="shared" si="0"/>
        <v>#DIV/0!</v>
      </c>
      <c r="H18" s="57" t="e">
        <f t="shared" si="1"/>
        <v>#DIV/0!</v>
      </c>
      <c r="I18" s="5"/>
    </row>
    <row r="19" spans="1:9" ht="31.2" hidden="1">
      <c r="A19" s="25"/>
      <c r="B19" s="30" t="s">
        <v>150</v>
      </c>
      <c r="C19" s="27"/>
      <c r="D19" s="31">
        <v>0</v>
      </c>
      <c r="E19" s="31">
        <v>0</v>
      </c>
      <c r="F19" s="31">
        <v>0</v>
      </c>
      <c r="G19" s="57" t="e">
        <f t="shared" si="0"/>
        <v>#DIV/0!</v>
      </c>
      <c r="H19" s="57" t="e">
        <f t="shared" si="1"/>
        <v>#DIV/0!</v>
      </c>
      <c r="I19" s="5"/>
    </row>
    <row r="20" spans="1:9" ht="31.2">
      <c r="A20" s="25"/>
      <c r="B20" s="30" t="s">
        <v>177</v>
      </c>
      <c r="C20" s="27"/>
      <c r="D20" s="31">
        <v>0</v>
      </c>
      <c r="E20" s="31">
        <v>0</v>
      </c>
      <c r="F20" s="31">
        <v>5.7</v>
      </c>
      <c r="G20" s="57">
        <v>0</v>
      </c>
      <c r="H20" s="57">
        <v>0</v>
      </c>
      <c r="I20" s="5"/>
    </row>
    <row r="21" spans="1:9" ht="31.2" hidden="1">
      <c r="A21" s="25"/>
      <c r="B21" s="30" t="s">
        <v>178</v>
      </c>
      <c r="C21" s="27"/>
      <c r="D21" s="31">
        <v>0</v>
      </c>
      <c r="E21" s="31">
        <v>0</v>
      </c>
      <c r="F21" s="31">
        <v>0</v>
      </c>
      <c r="G21" s="57" t="e">
        <f t="shared" si="0"/>
        <v>#DIV/0!</v>
      </c>
      <c r="H21" s="57" t="e">
        <f t="shared" si="1"/>
        <v>#DIV/0!</v>
      </c>
      <c r="I21" s="5"/>
    </row>
    <row r="22" spans="1:9" ht="31.2">
      <c r="A22" s="25"/>
      <c r="B22" s="30" t="s">
        <v>178</v>
      </c>
      <c r="C22" s="27"/>
      <c r="D22" s="31">
        <v>0</v>
      </c>
      <c r="E22" s="31">
        <v>0</v>
      </c>
      <c r="F22" s="31">
        <v>39.1</v>
      </c>
      <c r="G22" s="57">
        <v>0</v>
      </c>
      <c r="H22" s="57">
        <v>0</v>
      </c>
      <c r="I22" s="5"/>
    </row>
    <row r="23" spans="1:9" ht="18">
      <c r="A23" s="25"/>
      <c r="B23" s="30" t="s">
        <v>151</v>
      </c>
      <c r="C23" s="27"/>
      <c r="D23" s="31">
        <v>520.9</v>
      </c>
      <c r="E23" s="31">
        <v>110</v>
      </c>
      <c r="F23" s="31">
        <v>205.1</v>
      </c>
      <c r="G23" s="57">
        <f t="shared" si="0"/>
        <v>0.3937416010750624</v>
      </c>
      <c r="H23" s="57">
        <f t="shared" si="1"/>
        <v>1.8645454545454545</v>
      </c>
      <c r="I23" s="5"/>
    </row>
    <row r="24" spans="1:9" ht="18" hidden="1">
      <c r="A24" s="25"/>
      <c r="B24" s="30" t="s">
        <v>137</v>
      </c>
      <c r="C24" s="27"/>
      <c r="D24" s="31"/>
      <c r="E24" s="31"/>
      <c r="F24" s="31"/>
      <c r="G24" s="57" t="e">
        <f t="shared" si="0"/>
        <v>#DIV/0!</v>
      </c>
      <c r="H24" s="57" t="e">
        <f t="shared" si="1"/>
        <v>#DIV/0!</v>
      </c>
      <c r="I24" s="5"/>
    </row>
    <row r="25" spans="1:9" ht="18">
      <c r="A25" s="25"/>
      <c r="B25" s="30" t="s">
        <v>153</v>
      </c>
      <c r="C25" s="27"/>
      <c r="D25" s="31">
        <v>0</v>
      </c>
      <c r="E25" s="31">
        <v>0</v>
      </c>
      <c r="F25" s="31">
        <v>39</v>
      </c>
      <c r="G25" s="57">
        <v>0</v>
      </c>
      <c r="H25" s="57">
        <v>0</v>
      </c>
      <c r="I25" s="5"/>
    </row>
    <row r="26" spans="1:9" ht="31.2">
      <c r="A26" s="25"/>
      <c r="B26" s="30" t="s">
        <v>322</v>
      </c>
      <c r="C26" s="27"/>
      <c r="D26" s="31">
        <v>700</v>
      </c>
      <c r="E26" s="31">
        <v>100</v>
      </c>
      <c r="F26" s="31">
        <v>1023.4</v>
      </c>
      <c r="G26" s="57">
        <f t="shared" si="0"/>
        <v>1.462</v>
      </c>
      <c r="H26" s="57">
        <f t="shared" si="1"/>
        <v>10.234</v>
      </c>
      <c r="I26" s="5"/>
    </row>
    <row r="27" spans="1:9" ht="31.2">
      <c r="A27" s="25"/>
      <c r="B27" s="30" t="s">
        <v>320</v>
      </c>
      <c r="C27" s="27"/>
      <c r="D27" s="31">
        <v>300</v>
      </c>
      <c r="E27" s="31">
        <v>50</v>
      </c>
      <c r="F27" s="31">
        <v>339.5</v>
      </c>
      <c r="G27" s="57">
        <f t="shared" si="0"/>
        <v>1.1316666666666666</v>
      </c>
      <c r="H27" s="57">
        <f t="shared" si="1"/>
        <v>6.79</v>
      </c>
      <c r="I27" s="5"/>
    </row>
    <row r="28" spans="1:9" ht="18" hidden="1">
      <c r="A28" s="25"/>
      <c r="B28" s="30" t="s">
        <v>4</v>
      </c>
      <c r="C28" s="27"/>
      <c r="D28" s="31"/>
      <c r="E28" s="31"/>
      <c r="F28" s="31"/>
      <c r="G28" s="57" t="e">
        <f t="shared" si="0"/>
        <v>#DIV/0!</v>
      </c>
      <c r="H28" s="57" t="e">
        <f t="shared" si="1"/>
        <v>#DIV/0!</v>
      </c>
      <c r="I28" s="5"/>
    </row>
    <row r="29" spans="1:9" ht="18" hidden="1">
      <c r="A29" s="25"/>
      <c r="B29" s="30" t="s">
        <v>5</v>
      </c>
      <c r="C29" s="27"/>
      <c r="D29" s="31">
        <v>0</v>
      </c>
      <c r="E29" s="31">
        <v>0</v>
      </c>
      <c r="F29" s="31">
        <v>0</v>
      </c>
      <c r="G29" s="57" t="e">
        <f t="shared" si="0"/>
        <v>#DIV/0!</v>
      </c>
      <c r="H29" s="57" t="e">
        <f t="shared" si="1"/>
        <v>#DIV/0!</v>
      </c>
      <c r="I29" s="5"/>
    </row>
    <row r="30" spans="1:9" ht="17.399999999999999">
      <c r="A30" s="25"/>
      <c r="B30" s="32" t="s">
        <v>323</v>
      </c>
      <c r="C30" s="33"/>
      <c r="D30" s="28">
        <f>SUM(D31:D35)</f>
        <v>730255.3</v>
      </c>
      <c r="E30" s="28">
        <f t="shared" ref="E30:F30" si="2">SUM(E31:E35)</f>
        <v>191970.39999999997</v>
      </c>
      <c r="F30" s="28">
        <f t="shared" si="2"/>
        <v>146124.6</v>
      </c>
      <c r="G30" s="56">
        <f t="shared" si="0"/>
        <v>0.20010070450704021</v>
      </c>
      <c r="H30" s="56">
        <f t="shared" si="1"/>
        <v>0.76118297404183166</v>
      </c>
      <c r="I30" s="5"/>
    </row>
    <row r="31" spans="1:9" ht="18">
      <c r="A31" s="25"/>
      <c r="B31" s="30" t="s">
        <v>6</v>
      </c>
      <c r="C31" s="27"/>
      <c r="D31" s="31">
        <v>134198.6</v>
      </c>
      <c r="E31" s="31">
        <v>33549.599999999999</v>
      </c>
      <c r="F31" s="31">
        <v>33549.599999999999</v>
      </c>
      <c r="G31" s="57">
        <f t="shared" si="0"/>
        <v>0.24999962741787171</v>
      </c>
      <c r="H31" s="57">
        <f t="shared" si="1"/>
        <v>1</v>
      </c>
      <c r="I31" s="5"/>
    </row>
    <row r="32" spans="1:9" ht="18">
      <c r="A32" s="25"/>
      <c r="B32" s="30" t="s">
        <v>7</v>
      </c>
      <c r="C32" s="27"/>
      <c r="D32" s="31">
        <v>483118.9</v>
      </c>
      <c r="E32" s="31">
        <v>120779.7</v>
      </c>
      <c r="F32" s="31">
        <v>97584.1</v>
      </c>
      <c r="G32" s="57">
        <f t="shared" si="0"/>
        <v>0.20198775084145953</v>
      </c>
      <c r="H32" s="57">
        <f t="shared" si="1"/>
        <v>0.80795117060234467</v>
      </c>
      <c r="I32" s="5"/>
    </row>
    <row r="33" spans="1:14" ht="18">
      <c r="A33" s="25"/>
      <c r="B33" s="30" t="s">
        <v>8</v>
      </c>
      <c r="C33" s="27"/>
      <c r="D33" s="31">
        <v>104935.3</v>
      </c>
      <c r="E33" s="31">
        <v>34831.9</v>
      </c>
      <c r="F33" s="31">
        <v>13740.6</v>
      </c>
      <c r="G33" s="57">
        <f t="shared" si="0"/>
        <v>0.13094354330716165</v>
      </c>
      <c r="H33" s="57">
        <f t="shared" si="1"/>
        <v>0.39448321796973462</v>
      </c>
      <c r="I33" s="5"/>
    </row>
    <row r="34" spans="1:14" ht="18">
      <c r="A34" s="25"/>
      <c r="B34" s="30" t="s">
        <v>369</v>
      </c>
      <c r="C34" s="33"/>
      <c r="D34" s="31">
        <v>179.5</v>
      </c>
      <c r="E34" s="31">
        <v>44.9</v>
      </c>
      <c r="F34" s="31">
        <v>0</v>
      </c>
      <c r="G34" s="57">
        <f t="shared" si="0"/>
        <v>0</v>
      </c>
      <c r="H34" s="57">
        <f t="shared" si="1"/>
        <v>0</v>
      </c>
      <c r="I34" s="5"/>
    </row>
    <row r="35" spans="1:14" ht="18">
      <c r="A35" s="25"/>
      <c r="B35" s="30" t="s">
        <v>370</v>
      </c>
      <c r="C35" s="33"/>
      <c r="D35" s="31">
        <f>D36+D37+D38+D39</f>
        <v>7823</v>
      </c>
      <c r="E35" s="31">
        <f t="shared" ref="E35:F35" si="3">E36+E37+E38+E39</f>
        <v>2764.3</v>
      </c>
      <c r="F35" s="31">
        <f t="shared" si="3"/>
        <v>1250.3</v>
      </c>
      <c r="G35" s="57">
        <f t="shared" si="0"/>
        <v>0.15982359708551705</v>
      </c>
      <c r="H35" s="57">
        <f t="shared" si="1"/>
        <v>0.45230257207973079</v>
      </c>
      <c r="I35" s="5"/>
    </row>
    <row r="36" spans="1:14" ht="78" hidden="1">
      <c r="A36" s="25"/>
      <c r="B36" s="30" t="s">
        <v>176</v>
      </c>
      <c r="C36" s="33"/>
      <c r="D36" s="31">
        <v>2400</v>
      </c>
      <c r="E36" s="31">
        <v>600</v>
      </c>
      <c r="F36" s="31">
        <v>0</v>
      </c>
      <c r="G36" s="57">
        <f t="shared" si="0"/>
        <v>0</v>
      </c>
      <c r="H36" s="57">
        <f t="shared" si="1"/>
        <v>0</v>
      </c>
      <c r="I36" s="5"/>
    </row>
    <row r="37" spans="1:14" ht="78" hidden="1">
      <c r="A37" s="25"/>
      <c r="B37" s="30" t="s">
        <v>226</v>
      </c>
      <c r="C37" s="33"/>
      <c r="D37" s="31">
        <v>760.1</v>
      </c>
      <c r="E37" s="31">
        <v>484.3</v>
      </c>
      <c r="F37" s="31">
        <v>0</v>
      </c>
      <c r="G37" s="57">
        <f t="shared" si="0"/>
        <v>0</v>
      </c>
      <c r="H37" s="57">
        <f t="shared" si="1"/>
        <v>0</v>
      </c>
      <c r="I37" s="5"/>
    </row>
    <row r="38" spans="1:14" ht="62.4" hidden="1">
      <c r="A38" s="25"/>
      <c r="B38" s="30" t="s">
        <v>324</v>
      </c>
      <c r="C38" s="33"/>
      <c r="D38" s="31">
        <v>3162.9</v>
      </c>
      <c r="E38" s="31">
        <v>1230</v>
      </c>
      <c r="F38" s="31">
        <v>1250.3</v>
      </c>
      <c r="G38" s="57">
        <f t="shared" si="0"/>
        <v>0.39530178001201427</v>
      </c>
      <c r="H38" s="57">
        <f t="shared" si="1"/>
        <v>1.0165040650406503</v>
      </c>
      <c r="I38" s="5"/>
    </row>
    <row r="39" spans="1:14" ht="78" hidden="1">
      <c r="A39" s="25"/>
      <c r="B39" s="30" t="s">
        <v>325</v>
      </c>
      <c r="C39" s="33"/>
      <c r="D39" s="31">
        <v>1500</v>
      </c>
      <c r="E39" s="31">
        <v>450</v>
      </c>
      <c r="F39" s="31">
        <v>0</v>
      </c>
      <c r="G39" s="57">
        <f t="shared" si="0"/>
        <v>0</v>
      </c>
      <c r="H39" s="57">
        <f t="shared" si="1"/>
        <v>0</v>
      </c>
      <c r="I39" s="5"/>
    </row>
    <row r="40" spans="1:14" s="17" customFormat="1" ht="17.399999999999999">
      <c r="A40" s="58"/>
      <c r="B40" s="26" t="s">
        <v>326</v>
      </c>
      <c r="C40" s="33"/>
      <c r="D40" s="28">
        <f>D5+D30</f>
        <v>949557.60000000009</v>
      </c>
      <c r="E40" s="28">
        <f>E5+E30</f>
        <v>244485.39999999997</v>
      </c>
      <c r="F40" s="28">
        <f>F5+F30</f>
        <v>204854.7</v>
      </c>
      <c r="G40" s="56">
        <f t="shared" si="0"/>
        <v>0.21573699162641632</v>
      </c>
      <c r="H40" s="56">
        <f t="shared" si="1"/>
        <v>0.83790156794638881</v>
      </c>
      <c r="I40" s="59"/>
    </row>
    <row r="41" spans="1:14" s="17" customFormat="1" ht="18" hidden="1">
      <c r="A41" s="25"/>
      <c r="B41" s="30" t="s">
        <v>52</v>
      </c>
      <c r="C41" s="27"/>
      <c r="D41" s="31">
        <f>D5</f>
        <v>219302.3</v>
      </c>
      <c r="E41" s="31">
        <f>E5</f>
        <v>52515</v>
      </c>
      <c r="F41" s="31">
        <f>F5</f>
        <v>58730.1</v>
      </c>
      <c r="G41" s="29">
        <f>F41/D41</f>
        <v>0.26780430483401224</v>
      </c>
      <c r="H41" s="29">
        <f>F41/E41</f>
        <v>1.1183490431305341</v>
      </c>
      <c r="I41" s="18"/>
    </row>
    <row r="42" spans="1:14" s="17" customFormat="1">
      <c r="A42" s="68"/>
      <c r="B42" s="69"/>
      <c r="C42" s="69"/>
      <c r="D42" s="69"/>
      <c r="E42" s="69"/>
      <c r="F42" s="69"/>
      <c r="G42" s="69"/>
      <c r="H42" s="70"/>
      <c r="I42" s="18"/>
    </row>
    <row r="43" spans="1:14" s="17" customFormat="1" ht="16.5" customHeight="1">
      <c r="A43" s="73" t="s">
        <v>74</v>
      </c>
      <c r="B43" s="74" t="s">
        <v>9</v>
      </c>
      <c r="C43" s="76" t="s">
        <v>75</v>
      </c>
      <c r="D43" s="62" t="s">
        <v>315</v>
      </c>
      <c r="E43" s="62" t="s">
        <v>368</v>
      </c>
      <c r="F43" s="62" t="s">
        <v>316</v>
      </c>
      <c r="G43" s="64" t="s">
        <v>317</v>
      </c>
      <c r="H43" s="64" t="s">
        <v>318</v>
      </c>
      <c r="I43" s="18"/>
    </row>
    <row r="44" spans="1:14" ht="76.5" customHeight="1">
      <c r="A44" s="73"/>
      <c r="B44" s="75"/>
      <c r="C44" s="77"/>
      <c r="D44" s="62"/>
      <c r="E44" s="62"/>
      <c r="F44" s="62"/>
      <c r="G44" s="65"/>
      <c r="H44" s="65"/>
      <c r="I44" s="19"/>
    </row>
    <row r="45" spans="1:14" ht="17.399999999999999">
      <c r="A45" s="33" t="s">
        <v>32</v>
      </c>
      <c r="B45" s="34" t="s">
        <v>10</v>
      </c>
      <c r="C45" s="33"/>
      <c r="D45" s="28">
        <f>D47+D52+D53+D50+D51+D49+D46</f>
        <v>68976.600000000006</v>
      </c>
      <c r="E45" s="28">
        <f t="shared" ref="E45:F45" si="4">E47+E52+E53+E50+E51+E49+E46</f>
        <v>17248.100000000002</v>
      </c>
      <c r="F45" s="28">
        <f t="shared" si="4"/>
        <v>11701.3</v>
      </c>
      <c r="G45" s="56">
        <f t="shared" ref="G45:G172" si="5">F45/D45</f>
        <v>0.16964158859671249</v>
      </c>
      <c r="H45" s="56">
        <f>F45/E45</f>
        <v>0.67841095540958118</v>
      </c>
      <c r="I45" s="19"/>
    </row>
    <row r="46" spans="1:14" ht="31.2">
      <c r="A46" s="27" t="s">
        <v>33</v>
      </c>
      <c r="B46" s="30" t="s">
        <v>111</v>
      </c>
      <c r="C46" s="27" t="s">
        <v>33</v>
      </c>
      <c r="D46" s="31">
        <v>2928</v>
      </c>
      <c r="E46" s="31">
        <v>732</v>
      </c>
      <c r="F46" s="31">
        <v>535.9</v>
      </c>
      <c r="G46" s="57">
        <f t="shared" si="5"/>
        <v>0.183025956284153</v>
      </c>
      <c r="H46" s="57">
        <f t="shared" ref="H46:H109" si="6">F46/E46</f>
        <v>0.73210382513661199</v>
      </c>
      <c r="I46" s="20"/>
      <c r="J46" s="72"/>
      <c r="K46" s="72"/>
      <c r="L46" s="71"/>
      <c r="M46" s="71"/>
      <c r="N46" s="71"/>
    </row>
    <row r="47" spans="1:14" ht="62.4">
      <c r="A47" s="27" t="s">
        <v>34</v>
      </c>
      <c r="B47" s="30" t="s">
        <v>76</v>
      </c>
      <c r="C47" s="27" t="s">
        <v>34</v>
      </c>
      <c r="D47" s="31">
        <f>D48</f>
        <v>32337.200000000001</v>
      </c>
      <c r="E47" s="31">
        <f>E48</f>
        <v>7368.4</v>
      </c>
      <c r="F47" s="31">
        <f>F48</f>
        <v>5217</v>
      </c>
      <c r="G47" s="57">
        <f t="shared" si="5"/>
        <v>0.16133122224558713</v>
      </c>
      <c r="H47" s="57">
        <f t="shared" si="6"/>
        <v>0.70802345149557577</v>
      </c>
      <c r="I47" s="20"/>
      <c r="J47" s="72"/>
      <c r="K47" s="72"/>
      <c r="L47" s="71"/>
      <c r="M47" s="71"/>
      <c r="N47" s="71"/>
    </row>
    <row r="48" spans="1:14" ht="18" hidden="1">
      <c r="A48" s="35"/>
      <c r="B48" s="30" t="s">
        <v>327</v>
      </c>
      <c r="C48" s="35" t="s">
        <v>34</v>
      </c>
      <c r="D48" s="37">
        <v>32337.200000000001</v>
      </c>
      <c r="E48" s="37">
        <v>7368.4</v>
      </c>
      <c r="F48" s="37">
        <v>5217</v>
      </c>
      <c r="G48" s="57">
        <f t="shared" si="5"/>
        <v>0.16133122224558713</v>
      </c>
      <c r="H48" s="57">
        <f t="shared" si="6"/>
        <v>0.70802345149557577</v>
      </c>
      <c r="I48" s="5"/>
      <c r="J48" s="8"/>
      <c r="K48" s="8"/>
      <c r="L48" s="7"/>
      <c r="M48" s="7"/>
      <c r="N48" s="7"/>
    </row>
    <row r="49" spans="1:14" ht="62.4" hidden="1">
      <c r="A49" s="35" t="s">
        <v>96</v>
      </c>
      <c r="B49" s="30" t="s">
        <v>131</v>
      </c>
      <c r="C49" s="35" t="s">
        <v>132</v>
      </c>
      <c r="D49" s="37"/>
      <c r="E49" s="37"/>
      <c r="F49" s="37"/>
      <c r="G49" s="57" t="e">
        <f t="shared" si="5"/>
        <v>#DIV/0!</v>
      </c>
      <c r="H49" s="57" t="e">
        <f t="shared" si="6"/>
        <v>#DIV/0!</v>
      </c>
      <c r="I49" s="5"/>
      <c r="J49" s="8"/>
      <c r="K49" s="8"/>
      <c r="L49" s="7"/>
      <c r="M49" s="7"/>
      <c r="N49" s="7"/>
    </row>
    <row r="50" spans="1:14" ht="46.8">
      <c r="A50" s="27" t="s">
        <v>35</v>
      </c>
      <c r="B50" s="30" t="s">
        <v>77</v>
      </c>
      <c r="C50" s="27" t="s">
        <v>35</v>
      </c>
      <c r="D50" s="31">
        <v>14529.5</v>
      </c>
      <c r="E50" s="31">
        <v>3757.4</v>
      </c>
      <c r="F50" s="31">
        <v>1736.5</v>
      </c>
      <c r="G50" s="57">
        <f t="shared" si="5"/>
        <v>0.11951546852954334</v>
      </c>
      <c r="H50" s="57">
        <f t="shared" si="6"/>
        <v>0.46215468142864746</v>
      </c>
      <c r="I50" s="5"/>
      <c r="J50" s="8"/>
      <c r="K50" s="8"/>
      <c r="L50" s="7"/>
      <c r="M50" s="7"/>
      <c r="N50" s="7"/>
    </row>
    <row r="51" spans="1:14" ht="31.2" hidden="1">
      <c r="A51" s="27" t="s">
        <v>83</v>
      </c>
      <c r="B51" s="30" t="s">
        <v>84</v>
      </c>
      <c r="C51" s="27" t="s">
        <v>83</v>
      </c>
      <c r="D51" s="31"/>
      <c r="E51" s="31"/>
      <c r="F51" s="31"/>
      <c r="G51" s="57" t="e">
        <f t="shared" si="5"/>
        <v>#DIV/0!</v>
      </c>
      <c r="H51" s="57" t="e">
        <f t="shared" si="6"/>
        <v>#DIV/0!</v>
      </c>
      <c r="I51" s="5"/>
    </row>
    <row r="52" spans="1:14" ht="18">
      <c r="A52" s="27" t="s">
        <v>36</v>
      </c>
      <c r="B52" s="30" t="s">
        <v>78</v>
      </c>
      <c r="C52" s="27" t="s">
        <v>36</v>
      </c>
      <c r="D52" s="31">
        <v>300</v>
      </c>
      <c r="E52" s="31">
        <v>0</v>
      </c>
      <c r="F52" s="31">
        <v>0</v>
      </c>
      <c r="G52" s="57">
        <f t="shared" si="5"/>
        <v>0</v>
      </c>
      <c r="H52" s="57">
        <v>0</v>
      </c>
      <c r="I52" s="5"/>
    </row>
    <row r="53" spans="1:14" s="6" customFormat="1" ht="18">
      <c r="A53" s="27" t="s">
        <v>55</v>
      </c>
      <c r="B53" s="45" t="s">
        <v>377</v>
      </c>
      <c r="C53" s="27"/>
      <c r="D53" s="31">
        <f>D54+D55+D56+D57+D58+D59</f>
        <v>18881.899999999998</v>
      </c>
      <c r="E53" s="31">
        <f t="shared" ref="E53:F53" si="7">E54+E55+E56+E57+E58+E59</f>
        <v>5390.3</v>
      </c>
      <c r="F53" s="31">
        <f t="shared" si="7"/>
        <v>4211.8999999999996</v>
      </c>
      <c r="G53" s="57">
        <f t="shared" si="5"/>
        <v>0.22306547540236948</v>
      </c>
      <c r="H53" s="57">
        <f t="shared" si="6"/>
        <v>0.78138508060775824</v>
      </c>
      <c r="I53" s="21"/>
    </row>
    <row r="54" spans="1:14" s="6" customFormat="1" ht="31.2" hidden="1">
      <c r="A54" s="35"/>
      <c r="B54" s="30" t="s">
        <v>328</v>
      </c>
      <c r="C54" s="35" t="s">
        <v>155</v>
      </c>
      <c r="D54" s="37">
        <v>12745.5</v>
      </c>
      <c r="E54" s="37">
        <v>3794</v>
      </c>
      <c r="F54" s="37">
        <v>3236.9</v>
      </c>
      <c r="G54" s="57">
        <f t="shared" si="5"/>
        <v>0.25396414420775959</v>
      </c>
      <c r="H54" s="57">
        <f t="shared" si="6"/>
        <v>0.85316288877174484</v>
      </c>
      <c r="I54" s="21"/>
    </row>
    <row r="55" spans="1:14" s="6" customFormat="1" ht="31.2" hidden="1">
      <c r="A55" s="35"/>
      <c r="B55" s="30" t="s">
        <v>329</v>
      </c>
      <c r="C55" s="35" t="s">
        <v>179</v>
      </c>
      <c r="D55" s="37">
        <v>131.4</v>
      </c>
      <c r="E55" s="37">
        <v>46</v>
      </c>
      <c r="F55" s="37">
        <v>44.7</v>
      </c>
      <c r="G55" s="57">
        <f t="shared" si="5"/>
        <v>0.34018264840182649</v>
      </c>
      <c r="H55" s="57">
        <f t="shared" si="6"/>
        <v>0.97173913043478266</v>
      </c>
      <c r="I55" s="21"/>
    </row>
    <row r="56" spans="1:14" s="6" customFormat="1" ht="31.2" hidden="1">
      <c r="A56" s="35"/>
      <c r="B56" s="30" t="s">
        <v>85</v>
      </c>
      <c r="C56" s="35" t="s">
        <v>100</v>
      </c>
      <c r="D56" s="37">
        <v>73.8</v>
      </c>
      <c r="E56" s="37">
        <v>32.5</v>
      </c>
      <c r="F56" s="37">
        <v>0</v>
      </c>
      <c r="G56" s="57">
        <f t="shared" si="5"/>
        <v>0</v>
      </c>
      <c r="H56" s="57">
        <f t="shared" si="6"/>
        <v>0</v>
      </c>
      <c r="I56" s="21"/>
    </row>
    <row r="57" spans="1:14" s="6" customFormat="1" ht="18" hidden="1">
      <c r="A57" s="35"/>
      <c r="B57" s="30" t="s">
        <v>330</v>
      </c>
      <c r="C57" s="35" t="s">
        <v>86</v>
      </c>
      <c r="D57" s="37">
        <v>5401.2</v>
      </c>
      <c r="E57" s="37">
        <v>1387.6</v>
      </c>
      <c r="F57" s="37">
        <v>800.5</v>
      </c>
      <c r="G57" s="57">
        <f t="shared" si="5"/>
        <v>0.14820780567281344</v>
      </c>
      <c r="H57" s="57">
        <f t="shared" si="6"/>
        <v>0.57689535889305277</v>
      </c>
      <c r="I57" s="21"/>
    </row>
    <row r="58" spans="1:14" s="6" customFormat="1" ht="31.2" hidden="1">
      <c r="A58" s="35"/>
      <c r="B58" s="30" t="s">
        <v>125</v>
      </c>
      <c r="C58" s="35" t="s">
        <v>154</v>
      </c>
      <c r="D58" s="37"/>
      <c r="E58" s="37"/>
      <c r="F58" s="37"/>
      <c r="G58" s="57" t="e">
        <f t="shared" si="5"/>
        <v>#DIV/0!</v>
      </c>
      <c r="H58" s="57" t="e">
        <f t="shared" si="6"/>
        <v>#DIV/0!</v>
      </c>
      <c r="I58" s="21"/>
    </row>
    <row r="59" spans="1:14" ht="31.2" hidden="1">
      <c r="A59" s="35"/>
      <c r="B59" s="30" t="s">
        <v>99</v>
      </c>
      <c r="C59" s="35" t="s">
        <v>124</v>
      </c>
      <c r="D59" s="37">
        <v>530</v>
      </c>
      <c r="E59" s="37">
        <v>130.19999999999999</v>
      </c>
      <c r="F59" s="37">
        <v>129.80000000000001</v>
      </c>
      <c r="G59" s="57">
        <f t="shared" si="5"/>
        <v>0.2449056603773585</v>
      </c>
      <c r="H59" s="57">
        <f t="shared" si="6"/>
        <v>0.99692780337941644</v>
      </c>
      <c r="I59" s="5"/>
    </row>
    <row r="60" spans="1:14" ht="31.2">
      <c r="A60" s="33" t="s">
        <v>37</v>
      </c>
      <c r="B60" s="30" t="s">
        <v>331</v>
      </c>
      <c r="C60" s="33"/>
      <c r="D60" s="28">
        <f>D66+D61</f>
        <v>150</v>
      </c>
      <c r="E60" s="28">
        <f>E66+E61</f>
        <v>0</v>
      </c>
      <c r="F60" s="28">
        <f>F66+F61</f>
        <v>0</v>
      </c>
      <c r="G60" s="56">
        <f t="shared" si="5"/>
        <v>0</v>
      </c>
      <c r="H60" s="56">
        <v>0</v>
      </c>
      <c r="I60" s="5"/>
    </row>
    <row r="61" spans="1:14" ht="18">
      <c r="A61" s="27" t="s">
        <v>227</v>
      </c>
      <c r="B61" s="45" t="s">
        <v>332</v>
      </c>
      <c r="C61" s="33"/>
      <c r="D61" s="31">
        <f>D62</f>
        <v>50</v>
      </c>
      <c r="E61" s="31">
        <f>E62</f>
        <v>0</v>
      </c>
      <c r="F61" s="31">
        <f>F62</f>
        <v>0</v>
      </c>
      <c r="G61" s="57">
        <f t="shared" si="5"/>
        <v>0</v>
      </c>
      <c r="H61" s="57">
        <v>0</v>
      </c>
      <c r="I61" s="5"/>
    </row>
    <row r="62" spans="1:14" s="6" customFormat="1" ht="93.6" hidden="1">
      <c r="A62" s="27"/>
      <c r="B62" s="30" t="s">
        <v>228</v>
      </c>
      <c r="C62" s="27" t="s">
        <v>229</v>
      </c>
      <c r="D62" s="31">
        <f>SUM(D63:D65)</f>
        <v>50</v>
      </c>
      <c r="E62" s="31">
        <f>SUM(E64:E65)</f>
        <v>0</v>
      </c>
      <c r="F62" s="31">
        <f>SUM(F64:F65)</f>
        <v>0</v>
      </c>
      <c r="G62" s="57">
        <f t="shared" si="5"/>
        <v>0</v>
      </c>
      <c r="H62" s="57">
        <v>0</v>
      </c>
      <c r="I62" s="21"/>
    </row>
    <row r="63" spans="1:14" ht="31.2" hidden="1">
      <c r="A63" s="27"/>
      <c r="B63" s="30" t="s">
        <v>333</v>
      </c>
      <c r="C63" s="27" t="s">
        <v>334</v>
      </c>
      <c r="D63" s="31">
        <v>50</v>
      </c>
      <c r="E63" s="31">
        <v>0</v>
      </c>
      <c r="F63" s="31">
        <v>0</v>
      </c>
      <c r="G63" s="57">
        <f t="shared" si="5"/>
        <v>0</v>
      </c>
      <c r="H63" s="57">
        <v>0</v>
      </c>
      <c r="I63" s="5"/>
    </row>
    <row r="64" spans="1:14" ht="46.8" hidden="1">
      <c r="A64" s="27"/>
      <c r="B64" s="30" t="s">
        <v>230</v>
      </c>
      <c r="C64" s="27" t="s">
        <v>231</v>
      </c>
      <c r="D64" s="31"/>
      <c r="E64" s="31"/>
      <c r="F64" s="31"/>
      <c r="G64" s="57" t="e">
        <f t="shared" si="5"/>
        <v>#DIV/0!</v>
      </c>
      <c r="H64" s="57" t="e">
        <f t="shared" si="6"/>
        <v>#DIV/0!</v>
      </c>
      <c r="I64" s="5"/>
    </row>
    <row r="65" spans="1:9" ht="124.8" hidden="1">
      <c r="A65" s="33"/>
      <c r="B65" s="30" t="s">
        <v>233</v>
      </c>
      <c r="C65" s="27" t="s">
        <v>232</v>
      </c>
      <c r="D65" s="31"/>
      <c r="E65" s="31"/>
      <c r="F65" s="31"/>
      <c r="G65" s="57" t="e">
        <f t="shared" si="5"/>
        <v>#DIV/0!</v>
      </c>
      <c r="H65" s="57" t="e">
        <f t="shared" si="6"/>
        <v>#DIV/0!</v>
      </c>
      <c r="I65" s="5"/>
    </row>
    <row r="66" spans="1:9" ht="31.2">
      <c r="A66" s="27" t="s">
        <v>73</v>
      </c>
      <c r="B66" s="30" t="s">
        <v>335</v>
      </c>
      <c r="C66" s="27"/>
      <c r="D66" s="31">
        <f>D67+D71</f>
        <v>100</v>
      </c>
      <c r="E66" s="31">
        <f>E67+E71</f>
        <v>0</v>
      </c>
      <c r="F66" s="31">
        <f>F67+F71</f>
        <v>0</v>
      </c>
      <c r="G66" s="57">
        <f t="shared" si="5"/>
        <v>0</v>
      </c>
      <c r="H66" s="57">
        <v>0</v>
      </c>
      <c r="I66" s="5"/>
    </row>
    <row r="67" spans="1:9" ht="62.4" hidden="1">
      <c r="A67" s="35"/>
      <c r="B67" s="30" t="s">
        <v>123</v>
      </c>
      <c r="C67" s="35" t="s">
        <v>101</v>
      </c>
      <c r="D67" s="37"/>
      <c r="E67" s="37"/>
      <c r="F67" s="37"/>
      <c r="G67" s="57" t="e">
        <f t="shared" si="5"/>
        <v>#DIV/0!</v>
      </c>
      <c r="H67" s="57" t="e">
        <f t="shared" si="6"/>
        <v>#DIV/0!</v>
      </c>
      <c r="I67" s="5"/>
    </row>
    <row r="68" spans="1:9" ht="78" hidden="1">
      <c r="A68" s="35"/>
      <c r="B68" s="36" t="s">
        <v>113</v>
      </c>
      <c r="C68" s="35" t="s">
        <v>112</v>
      </c>
      <c r="D68" s="37"/>
      <c r="E68" s="37"/>
      <c r="F68" s="37"/>
      <c r="G68" s="57" t="e">
        <f t="shared" si="5"/>
        <v>#DIV/0!</v>
      </c>
      <c r="H68" s="57" t="e">
        <f t="shared" si="6"/>
        <v>#DIV/0!</v>
      </c>
      <c r="I68" s="5"/>
    </row>
    <row r="69" spans="1:9" ht="31.2" hidden="1">
      <c r="A69" s="35"/>
      <c r="B69" s="36" t="s">
        <v>115</v>
      </c>
      <c r="C69" s="35" t="s">
        <v>114</v>
      </c>
      <c r="D69" s="37"/>
      <c r="E69" s="37"/>
      <c r="F69" s="37"/>
      <c r="G69" s="57" t="e">
        <f t="shared" si="5"/>
        <v>#DIV/0!</v>
      </c>
      <c r="H69" s="57" t="e">
        <f t="shared" si="6"/>
        <v>#DIV/0!</v>
      </c>
      <c r="I69" s="5"/>
    </row>
    <row r="70" spans="1:9" ht="46.8" hidden="1">
      <c r="A70" s="35"/>
      <c r="B70" s="36" t="s">
        <v>130</v>
      </c>
      <c r="C70" s="35" t="s">
        <v>129</v>
      </c>
      <c r="D70" s="37"/>
      <c r="E70" s="37"/>
      <c r="F70" s="37"/>
      <c r="G70" s="57" t="e">
        <f t="shared" si="5"/>
        <v>#DIV/0!</v>
      </c>
      <c r="H70" s="57" t="e">
        <f t="shared" si="6"/>
        <v>#DIV/0!</v>
      </c>
      <c r="I70" s="5"/>
    </row>
    <row r="71" spans="1:9" ht="96" hidden="1" customHeight="1">
      <c r="A71" s="35"/>
      <c r="B71" s="30" t="s">
        <v>371</v>
      </c>
      <c r="C71" s="35" t="s">
        <v>234</v>
      </c>
      <c r="D71" s="37">
        <f>SUM(D72:D76)</f>
        <v>100</v>
      </c>
      <c r="E71" s="37">
        <f>SUM(E72:E76)</f>
        <v>0</v>
      </c>
      <c r="F71" s="37">
        <f>SUM(F72:F76)</f>
        <v>0</v>
      </c>
      <c r="G71" s="57">
        <f t="shared" si="5"/>
        <v>0</v>
      </c>
      <c r="H71" s="57">
        <v>0</v>
      </c>
      <c r="I71" s="5"/>
    </row>
    <row r="72" spans="1:9" s="6" customFormat="1" ht="31.2" hidden="1">
      <c r="A72" s="35"/>
      <c r="B72" s="36" t="s">
        <v>236</v>
      </c>
      <c r="C72" s="35" t="s">
        <v>235</v>
      </c>
      <c r="D72" s="37"/>
      <c r="E72" s="37"/>
      <c r="F72" s="37"/>
      <c r="G72" s="57" t="e">
        <f t="shared" si="5"/>
        <v>#DIV/0!</v>
      </c>
      <c r="H72" s="57" t="e">
        <f t="shared" si="6"/>
        <v>#DIV/0!</v>
      </c>
      <c r="I72" s="21"/>
    </row>
    <row r="73" spans="1:9" s="6" customFormat="1" ht="62.4" hidden="1">
      <c r="A73" s="35"/>
      <c r="B73" s="36" t="s">
        <v>238</v>
      </c>
      <c r="C73" s="35" t="s">
        <v>237</v>
      </c>
      <c r="D73" s="37">
        <v>80</v>
      </c>
      <c r="E73" s="37">
        <v>0</v>
      </c>
      <c r="F73" s="37">
        <v>0</v>
      </c>
      <c r="G73" s="57">
        <f t="shared" si="5"/>
        <v>0</v>
      </c>
      <c r="H73" s="57">
        <v>0</v>
      </c>
      <c r="I73" s="21"/>
    </row>
    <row r="74" spans="1:9" s="6" customFormat="1" ht="78" hidden="1">
      <c r="A74" s="35"/>
      <c r="B74" s="36" t="s">
        <v>240</v>
      </c>
      <c r="C74" s="35" t="s">
        <v>239</v>
      </c>
      <c r="D74" s="37">
        <v>20</v>
      </c>
      <c r="E74" s="37">
        <v>0</v>
      </c>
      <c r="F74" s="37">
        <v>0</v>
      </c>
      <c r="G74" s="57">
        <f t="shared" si="5"/>
        <v>0</v>
      </c>
      <c r="H74" s="57">
        <v>0</v>
      </c>
      <c r="I74" s="21"/>
    </row>
    <row r="75" spans="1:9" ht="140.4" hidden="1">
      <c r="A75" s="35"/>
      <c r="B75" s="36" t="s">
        <v>242</v>
      </c>
      <c r="C75" s="35" t="s">
        <v>241</v>
      </c>
      <c r="D75" s="37"/>
      <c r="E75" s="37"/>
      <c r="F75" s="37"/>
      <c r="G75" s="57" t="e">
        <f t="shared" si="5"/>
        <v>#DIV/0!</v>
      </c>
      <c r="H75" s="57" t="e">
        <f t="shared" si="6"/>
        <v>#DIV/0!</v>
      </c>
      <c r="I75" s="5"/>
    </row>
    <row r="76" spans="1:9" ht="31.2" hidden="1">
      <c r="A76" s="35"/>
      <c r="B76" s="36" t="s">
        <v>193</v>
      </c>
      <c r="C76" s="35" t="s">
        <v>192</v>
      </c>
      <c r="D76" s="37"/>
      <c r="E76" s="37"/>
      <c r="F76" s="37"/>
      <c r="G76" s="57" t="e">
        <f t="shared" si="5"/>
        <v>#DIV/0!</v>
      </c>
      <c r="H76" s="57" t="e">
        <f t="shared" si="6"/>
        <v>#DIV/0!</v>
      </c>
      <c r="I76" s="5"/>
    </row>
    <row r="77" spans="1:9" ht="17.399999999999999">
      <c r="A77" s="33" t="s">
        <v>38</v>
      </c>
      <c r="B77" s="34" t="s">
        <v>11</v>
      </c>
      <c r="C77" s="33"/>
      <c r="D77" s="28">
        <f>D83+D87+D91+D124+D78</f>
        <v>46853.5</v>
      </c>
      <c r="E77" s="28">
        <f t="shared" ref="E77:F77" si="8">E83+E87+E91+E124+E78</f>
        <v>12808.900000000001</v>
      </c>
      <c r="F77" s="28">
        <f t="shared" si="8"/>
        <v>6025.1</v>
      </c>
      <c r="G77" s="56">
        <f t="shared" si="5"/>
        <v>0.12859444865378256</v>
      </c>
      <c r="H77" s="56">
        <f t="shared" si="6"/>
        <v>0.47038387371280904</v>
      </c>
      <c r="I77" s="5"/>
    </row>
    <row r="78" spans="1:9" ht="17.399999999999999">
      <c r="A78" s="27" t="s">
        <v>180</v>
      </c>
      <c r="B78" s="30" t="s">
        <v>336</v>
      </c>
      <c r="C78" s="33"/>
      <c r="D78" s="28">
        <f>D79</f>
        <v>65</v>
      </c>
      <c r="E78" s="28">
        <f>E79</f>
        <v>0</v>
      </c>
      <c r="F78" s="28">
        <f>F79</f>
        <v>0</v>
      </c>
      <c r="G78" s="56">
        <f t="shared" si="5"/>
        <v>0</v>
      </c>
      <c r="H78" s="56">
        <v>0</v>
      </c>
      <c r="I78" s="5"/>
    </row>
    <row r="79" spans="1:9" s="6" customFormat="1" ht="55.95" hidden="1" customHeight="1">
      <c r="A79" s="33"/>
      <c r="B79" s="30" t="s">
        <v>372</v>
      </c>
      <c r="C79" s="33"/>
      <c r="D79" s="28">
        <f>D80+D81+D82</f>
        <v>65</v>
      </c>
      <c r="E79" s="28">
        <f>E80+E81+E82</f>
        <v>0</v>
      </c>
      <c r="F79" s="28">
        <f>F80+F81+F82</f>
        <v>0</v>
      </c>
      <c r="G79" s="57">
        <f t="shared" si="5"/>
        <v>0</v>
      </c>
      <c r="H79" s="57">
        <v>0</v>
      </c>
      <c r="I79" s="21"/>
    </row>
    <row r="80" spans="1:9" ht="18" hidden="1">
      <c r="A80" s="33"/>
      <c r="B80" s="36" t="s">
        <v>182</v>
      </c>
      <c r="C80" s="27" t="s">
        <v>181</v>
      </c>
      <c r="D80" s="31">
        <v>15</v>
      </c>
      <c r="E80" s="31">
        <v>0</v>
      </c>
      <c r="F80" s="31">
        <v>0</v>
      </c>
      <c r="G80" s="57">
        <f t="shared" si="5"/>
        <v>0</v>
      </c>
      <c r="H80" s="57">
        <v>0</v>
      </c>
      <c r="I80" s="5"/>
    </row>
    <row r="81" spans="1:9" ht="31.2" hidden="1">
      <c r="A81" s="33"/>
      <c r="B81" s="36" t="s">
        <v>185</v>
      </c>
      <c r="C81" s="38" t="s">
        <v>183</v>
      </c>
      <c r="D81" s="31">
        <v>50</v>
      </c>
      <c r="E81" s="31">
        <v>0</v>
      </c>
      <c r="F81" s="31">
        <v>0</v>
      </c>
      <c r="G81" s="57">
        <f t="shared" si="5"/>
        <v>0</v>
      </c>
      <c r="H81" s="57">
        <v>0</v>
      </c>
      <c r="I81" s="5"/>
    </row>
    <row r="82" spans="1:9" ht="31.2" hidden="1">
      <c r="A82" s="33"/>
      <c r="B82" s="30" t="s">
        <v>186</v>
      </c>
      <c r="C82" s="38" t="s">
        <v>184</v>
      </c>
      <c r="D82" s="31"/>
      <c r="E82" s="31"/>
      <c r="F82" s="31">
        <v>0</v>
      </c>
      <c r="G82" s="57" t="e">
        <f t="shared" si="5"/>
        <v>#DIV/0!</v>
      </c>
      <c r="H82" s="57" t="e">
        <f t="shared" si="6"/>
        <v>#DIV/0!</v>
      </c>
      <c r="I82" s="5"/>
    </row>
    <row r="83" spans="1:9" s="6" customFormat="1" ht="18">
      <c r="A83" s="27" t="s">
        <v>97</v>
      </c>
      <c r="B83" s="30" t="s">
        <v>378</v>
      </c>
      <c r="C83" s="27"/>
      <c r="D83" s="31">
        <f>SUM(D84:D86)</f>
        <v>165.9</v>
      </c>
      <c r="E83" s="31">
        <f t="shared" ref="E83:F83" si="9">SUM(E84:E86)</f>
        <v>0</v>
      </c>
      <c r="F83" s="31">
        <f t="shared" si="9"/>
        <v>0</v>
      </c>
      <c r="G83" s="57">
        <f t="shared" si="5"/>
        <v>0</v>
      </c>
      <c r="H83" s="57">
        <v>0</v>
      </c>
      <c r="I83" s="21"/>
    </row>
    <row r="84" spans="1:9" ht="31.2" hidden="1">
      <c r="A84" s="27"/>
      <c r="B84" s="36" t="s">
        <v>103</v>
      </c>
      <c r="C84" s="35" t="s">
        <v>102</v>
      </c>
      <c r="D84" s="37"/>
      <c r="E84" s="37"/>
      <c r="F84" s="37"/>
      <c r="G84" s="57" t="e">
        <f t="shared" si="5"/>
        <v>#DIV/0!</v>
      </c>
      <c r="H84" s="57" t="e">
        <f t="shared" si="6"/>
        <v>#DIV/0!</v>
      </c>
      <c r="I84" s="5"/>
    </row>
    <row r="85" spans="1:9" ht="31.2" hidden="1">
      <c r="A85" s="27"/>
      <c r="B85" s="36" t="s">
        <v>337</v>
      </c>
      <c r="C85" s="35" t="s">
        <v>338</v>
      </c>
      <c r="D85" s="37">
        <v>100</v>
      </c>
      <c r="E85" s="37">
        <v>0</v>
      </c>
      <c r="F85" s="37">
        <v>0</v>
      </c>
      <c r="G85" s="57">
        <f t="shared" si="5"/>
        <v>0</v>
      </c>
      <c r="H85" s="57">
        <v>0</v>
      </c>
      <c r="I85" s="5"/>
    </row>
    <row r="86" spans="1:9" ht="78" hidden="1">
      <c r="A86" s="27"/>
      <c r="B86" s="36" t="s">
        <v>244</v>
      </c>
      <c r="C86" s="35" t="s">
        <v>243</v>
      </c>
      <c r="D86" s="37">
        <v>65.900000000000006</v>
      </c>
      <c r="E86" s="37">
        <v>0</v>
      </c>
      <c r="F86" s="37">
        <v>0</v>
      </c>
      <c r="G86" s="57">
        <f t="shared" si="5"/>
        <v>0</v>
      </c>
      <c r="H86" s="57">
        <v>0</v>
      </c>
      <c r="I86" s="5"/>
    </row>
    <row r="87" spans="1:9" s="6" customFormat="1" ht="18">
      <c r="A87" s="27" t="s">
        <v>116</v>
      </c>
      <c r="B87" s="45" t="s">
        <v>339</v>
      </c>
      <c r="C87" s="27"/>
      <c r="D87" s="31">
        <f>D88</f>
        <v>4200</v>
      </c>
      <c r="E87" s="31">
        <f>E88</f>
        <v>1537.2</v>
      </c>
      <c r="F87" s="31">
        <f>F88</f>
        <v>1022.3</v>
      </c>
      <c r="G87" s="57">
        <f t="shared" si="5"/>
        <v>0.2434047619047619</v>
      </c>
      <c r="H87" s="57">
        <f t="shared" si="6"/>
        <v>0.66504033307311994</v>
      </c>
      <c r="I87" s="21"/>
    </row>
    <row r="88" spans="1:9" ht="31.2" hidden="1">
      <c r="A88" s="27"/>
      <c r="B88" s="39" t="s">
        <v>138</v>
      </c>
      <c r="C88" s="40" t="s">
        <v>139</v>
      </c>
      <c r="D88" s="37">
        <f>D89+D90</f>
        <v>4200</v>
      </c>
      <c r="E88" s="37">
        <f>E89+E90</f>
        <v>1537.2</v>
      </c>
      <c r="F88" s="37">
        <f>F89+F90</f>
        <v>1022.3</v>
      </c>
      <c r="G88" s="57">
        <f t="shared" si="5"/>
        <v>0.2434047619047619</v>
      </c>
      <c r="H88" s="57">
        <f t="shared" si="6"/>
        <v>0.66504033307311994</v>
      </c>
      <c r="I88" s="5"/>
    </row>
    <row r="89" spans="1:9" ht="62.4" hidden="1">
      <c r="A89" s="27"/>
      <c r="B89" s="41" t="s">
        <v>156</v>
      </c>
      <c r="C89" s="40" t="s">
        <v>157</v>
      </c>
      <c r="D89" s="37"/>
      <c r="E89" s="37"/>
      <c r="F89" s="37"/>
      <c r="G89" s="57" t="e">
        <f t="shared" si="5"/>
        <v>#DIV/0!</v>
      </c>
      <c r="H89" s="57" t="e">
        <f t="shared" si="6"/>
        <v>#DIV/0!</v>
      </c>
      <c r="I89" s="5"/>
    </row>
    <row r="90" spans="1:9" s="6" customFormat="1" ht="62.4" hidden="1">
      <c r="A90" s="27"/>
      <c r="B90" s="41" t="s">
        <v>191</v>
      </c>
      <c r="C90" s="40" t="s">
        <v>190</v>
      </c>
      <c r="D90" s="37">
        <v>4200</v>
      </c>
      <c r="E90" s="37">
        <v>1537.2</v>
      </c>
      <c r="F90" s="37">
        <v>1022.3</v>
      </c>
      <c r="G90" s="57">
        <f t="shared" si="5"/>
        <v>0.2434047619047619</v>
      </c>
      <c r="H90" s="57">
        <f t="shared" si="6"/>
        <v>0.66504033307311994</v>
      </c>
      <c r="I90" s="21"/>
    </row>
    <row r="91" spans="1:9" s="6" customFormat="1" ht="18">
      <c r="A91" s="27" t="s">
        <v>53</v>
      </c>
      <c r="B91" s="45" t="s">
        <v>379</v>
      </c>
      <c r="C91" s="27"/>
      <c r="D91" s="31">
        <f>D92+D98+D104+D120</f>
        <v>39289.199999999997</v>
      </c>
      <c r="E91" s="31">
        <f t="shared" ref="E91:F91" si="10">E92+E98+E104+E120</f>
        <v>10695.7</v>
      </c>
      <c r="F91" s="31">
        <f t="shared" si="10"/>
        <v>4942.8</v>
      </c>
      <c r="G91" s="57">
        <f t="shared" si="5"/>
        <v>0.12580556488806086</v>
      </c>
      <c r="H91" s="57">
        <f t="shared" si="6"/>
        <v>0.46212964088371961</v>
      </c>
      <c r="I91" s="21"/>
    </row>
    <row r="92" spans="1:9" s="11" customFormat="1" ht="31.2" hidden="1">
      <c r="A92" s="27"/>
      <c r="B92" s="30" t="s">
        <v>125</v>
      </c>
      <c r="C92" s="27" t="s">
        <v>340</v>
      </c>
      <c r="D92" s="31">
        <f>D93</f>
        <v>1687.2</v>
      </c>
      <c r="E92" s="31">
        <f t="shared" ref="E92:F92" si="11">E93</f>
        <v>1687.2</v>
      </c>
      <c r="F92" s="31">
        <f t="shared" si="11"/>
        <v>1687.2</v>
      </c>
      <c r="G92" s="57">
        <f t="shared" si="5"/>
        <v>1</v>
      </c>
      <c r="H92" s="57">
        <f t="shared" si="6"/>
        <v>1</v>
      </c>
      <c r="I92" s="22"/>
    </row>
    <row r="93" spans="1:9" s="11" customFormat="1" ht="18" hidden="1">
      <c r="A93" s="27"/>
      <c r="B93" s="36" t="s">
        <v>341</v>
      </c>
      <c r="C93" s="27" t="s">
        <v>342</v>
      </c>
      <c r="D93" s="31">
        <v>1687.2</v>
      </c>
      <c r="E93" s="31">
        <v>1687.2</v>
      </c>
      <c r="F93" s="31">
        <v>1687.2</v>
      </c>
      <c r="G93" s="57">
        <f t="shared" si="5"/>
        <v>1</v>
      </c>
      <c r="H93" s="57">
        <f t="shared" si="6"/>
        <v>1</v>
      </c>
      <c r="I93" s="22"/>
    </row>
    <row r="94" spans="1:9" s="11" customFormat="1" ht="62.4" hidden="1">
      <c r="A94" s="27"/>
      <c r="B94" s="30" t="s">
        <v>123</v>
      </c>
      <c r="C94" s="27" t="s">
        <v>101</v>
      </c>
      <c r="D94" s="31">
        <f>D96+D97+D95</f>
        <v>0</v>
      </c>
      <c r="E94" s="31">
        <f>E96+E97+E95</f>
        <v>0</v>
      </c>
      <c r="F94" s="31">
        <f>F96+F97+F95</f>
        <v>0</v>
      </c>
      <c r="G94" s="57" t="e">
        <f t="shared" si="5"/>
        <v>#DIV/0!</v>
      </c>
      <c r="H94" s="57" t="e">
        <f t="shared" si="6"/>
        <v>#DIV/0!</v>
      </c>
      <c r="I94" s="22"/>
    </row>
    <row r="95" spans="1:9" s="10" customFormat="1" ht="31.2" hidden="1">
      <c r="A95" s="27"/>
      <c r="B95" s="36" t="s">
        <v>246</v>
      </c>
      <c r="C95" s="27" t="s">
        <v>245</v>
      </c>
      <c r="D95" s="31"/>
      <c r="E95" s="31"/>
      <c r="F95" s="31"/>
      <c r="G95" s="57" t="e">
        <f t="shared" si="5"/>
        <v>#DIV/0!</v>
      </c>
      <c r="H95" s="57" t="e">
        <f t="shared" si="6"/>
        <v>#DIV/0!</v>
      </c>
      <c r="I95" s="9"/>
    </row>
    <row r="96" spans="1:9" s="10" customFormat="1" ht="93.6" hidden="1">
      <c r="A96" s="27"/>
      <c r="B96" s="36" t="s">
        <v>159</v>
      </c>
      <c r="C96" s="35" t="s">
        <v>158</v>
      </c>
      <c r="D96" s="37"/>
      <c r="E96" s="37"/>
      <c r="F96" s="37"/>
      <c r="G96" s="57" t="e">
        <f t="shared" si="5"/>
        <v>#DIV/0!</v>
      </c>
      <c r="H96" s="57" t="e">
        <f t="shared" si="6"/>
        <v>#DIV/0!</v>
      </c>
      <c r="I96" s="9"/>
    </row>
    <row r="97" spans="1:9" s="10" customFormat="1" ht="46.8" hidden="1">
      <c r="A97" s="27"/>
      <c r="B97" s="41" t="s">
        <v>161</v>
      </c>
      <c r="C97" s="35" t="s">
        <v>160</v>
      </c>
      <c r="D97" s="37"/>
      <c r="E97" s="37"/>
      <c r="F97" s="37"/>
      <c r="G97" s="57" t="e">
        <f t="shared" si="5"/>
        <v>#DIV/0!</v>
      </c>
      <c r="H97" s="57" t="e">
        <f t="shared" si="6"/>
        <v>#DIV/0!</v>
      </c>
      <c r="I97" s="9"/>
    </row>
    <row r="98" spans="1:9" s="10" customFormat="1" ht="62.4" hidden="1">
      <c r="A98" s="27"/>
      <c r="B98" s="39" t="s">
        <v>166</v>
      </c>
      <c r="C98" s="27" t="s">
        <v>165</v>
      </c>
      <c r="D98" s="31">
        <f>D99+D100+D101+D102+D103</f>
        <v>24699.5</v>
      </c>
      <c r="E98" s="31">
        <f>E99+E100+E101+E102+E103</f>
        <v>4322.3999999999996</v>
      </c>
      <c r="F98" s="31">
        <f>F99+F100+F101+F102+F103</f>
        <v>0</v>
      </c>
      <c r="G98" s="57">
        <f t="shared" si="5"/>
        <v>0</v>
      </c>
      <c r="H98" s="57">
        <f t="shared" si="6"/>
        <v>0</v>
      </c>
      <c r="I98" s="9"/>
    </row>
    <row r="99" spans="1:9" s="10" customFormat="1" ht="78" hidden="1">
      <c r="A99" s="27"/>
      <c r="B99" s="41" t="s">
        <v>163</v>
      </c>
      <c r="C99" s="35" t="s">
        <v>162</v>
      </c>
      <c r="D99" s="37">
        <v>24699.5</v>
      </c>
      <c r="E99" s="37">
        <v>4322.3999999999996</v>
      </c>
      <c r="F99" s="37">
        <v>0</v>
      </c>
      <c r="G99" s="57">
        <f t="shared" si="5"/>
        <v>0</v>
      </c>
      <c r="H99" s="57">
        <f t="shared" si="6"/>
        <v>0</v>
      </c>
      <c r="I99" s="9"/>
    </row>
    <row r="100" spans="1:9" s="11" customFormat="1" ht="78" hidden="1">
      <c r="A100" s="27"/>
      <c r="B100" s="41" t="s">
        <v>195</v>
      </c>
      <c r="C100" s="35" t="s">
        <v>194</v>
      </c>
      <c r="D100" s="37"/>
      <c r="E100" s="37"/>
      <c r="F100" s="37"/>
      <c r="G100" s="57" t="e">
        <f t="shared" si="5"/>
        <v>#DIV/0!</v>
      </c>
      <c r="H100" s="57" t="e">
        <f t="shared" si="6"/>
        <v>#DIV/0!</v>
      </c>
      <c r="I100" s="22"/>
    </row>
    <row r="101" spans="1:9" s="11" customFormat="1" ht="78" hidden="1">
      <c r="A101" s="27"/>
      <c r="B101" s="41" t="s">
        <v>197</v>
      </c>
      <c r="C101" s="35" t="s">
        <v>196</v>
      </c>
      <c r="D101" s="37"/>
      <c r="E101" s="37"/>
      <c r="F101" s="37"/>
      <c r="G101" s="57" t="e">
        <f t="shared" si="5"/>
        <v>#DIV/0!</v>
      </c>
      <c r="H101" s="57" t="e">
        <f t="shared" si="6"/>
        <v>#DIV/0!</v>
      </c>
      <c r="I101" s="22"/>
    </row>
    <row r="102" spans="1:9" s="11" customFormat="1" ht="78" hidden="1">
      <c r="A102" s="27"/>
      <c r="B102" s="41" t="s">
        <v>199</v>
      </c>
      <c r="C102" s="35" t="s">
        <v>198</v>
      </c>
      <c r="D102" s="37"/>
      <c r="E102" s="37"/>
      <c r="F102" s="37"/>
      <c r="G102" s="57" t="e">
        <f t="shared" si="5"/>
        <v>#DIV/0!</v>
      </c>
      <c r="H102" s="57" t="e">
        <f t="shared" si="6"/>
        <v>#DIV/0!</v>
      </c>
      <c r="I102" s="22"/>
    </row>
    <row r="103" spans="1:9" s="11" customFormat="1" ht="93.6" hidden="1">
      <c r="A103" s="27"/>
      <c r="B103" s="41" t="s">
        <v>201</v>
      </c>
      <c r="C103" s="35" t="s">
        <v>200</v>
      </c>
      <c r="D103" s="37"/>
      <c r="E103" s="37"/>
      <c r="F103" s="37"/>
      <c r="G103" s="57" t="e">
        <f t="shared" si="5"/>
        <v>#DIV/0!</v>
      </c>
      <c r="H103" s="57" t="e">
        <f t="shared" si="6"/>
        <v>#DIV/0!</v>
      </c>
      <c r="I103" s="22"/>
    </row>
    <row r="104" spans="1:9" s="11" customFormat="1" ht="46.8" hidden="1">
      <c r="A104" s="27"/>
      <c r="B104" s="39" t="s">
        <v>141</v>
      </c>
      <c r="C104" s="27" t="s">
        <v>164</v>
      </c>
      <c r="D104" s="31">
        <f>SUM(D105:D119)</f>
        <v>8279.5</v>
      </c>
      <c r="E104" s="31">
        <f t="shared" ref="E104:F104" si="12">SUM(E105:E119)</f>
        <v>4686.1000000000004</v>
      </c>
      <c r="F104" s="31">
        <f t="shared" si="12"/>
        <v>3255.6</v>
      </c>
      <c r="G104" s="57">
        <f t="shared" si="5"/>
        <v>0.39321215049217945</v>
      </c>
      <c r="H104" s="57">
        <f t="shared" si="6"/>
        <v>0.69473549433430781</v>
      </c>
      <c r="I104" s="22"/>
    </row>
    <row r="105" spans="1:9" s="11" customFormat="1" ht="31.2" hidden="1">
      <c r="A105" s="27"/>
      <c r="B105" s="41" t="s">
        <v>343</v>
      </c>
      <c r="C105" s="42" t="s">
        <v>167</v>
      </c>
      <c r="D105" s="37">
        <v>2200</v>
      </c>
      <c r="E105" s="37">
        <v>300</v>
      </c>
      <c r="F105" s="37">
        <v>0</v>
      </c>
      <c r="G105" s="57">
        <f t="shared" si="5"/>
        <v>0</v>
      </c>
      <c r="H105" s="57">
        <f t="shared" si="6"/>
        <v>0</v>
      </c>
      <c r="I105" s="22"/>
    </row>
    <row r="106" spans="1:9" s="11" customFormat="1" ht="31.2" hidden="1">
      <c r="A106" s="27"/>
      <c r="B106" s="41" t="s">
        <v>344</v>
      </c>
      <c r="C106" s="42" t="s">
        <v>168</v>
      </c>
      <c r="D106" s="37">
        <v>3877</v>
      </c>
      <c r="E106" s="37">
        <v>3876.5</v>
      </c>
      <c r="F106" s="37">
        <v>3192.9</v>
      </c>
      <c r="G106" s="57">
        <f t="shared" si="5"/>
        <v>0.82354913592984269</v>
      </c>
      <c r="H106" s="57">
        <f t="shared" si="6"/>
        <v>0.82365535921578747</v>
      </c>
      <c r="I106" s="22"/>
    </row>
    <row r="107" spans="1:9" s="11" customFormat="1" ht="46.8" hidden="1">
      <c r="A107" s="27"/>
      <c r="B107" s="41" t="s">
        <v>345</v>
      </c>
      <c r="C107" s="42" t="s">
        <v>169</v>
      </c>
      <c r="D107" s="37">
        <v>600</v>
      </c>
      <c r="E107" s="37">
        <v>107.1</v>
      </c>
      <c r="F107" s="37">
        <v>62.7</v>
      </c>
      <c r="G107" s="57">
        <f t="shared" si="5"/>
        <v>0.10450000000000001</v>
      </c>
      <c r="H107" s="57">
        <f t="shared" si="6"/>
        <v>0.58543417366946782</v>
      </c>
      <c r="I107" s="22"/>
    </row>
    <row r="108" spans="1:9" s="11" customFormat="1" ht="46.8" hidden="1">
      <c r="A108" s="27"/>
      <c r="B108" s="41" t="s">
        <v>346</v>
      </c>
      <c r="C108" s="42" t="s">
        <v>247</v>
      </c>
      <c r="D108" s="37"/>
      <c r="E108" s="37"/>
      <c r="F108" s="37"/>
      <c r="G108" s="57" t="e">
        <f t="shared" si="5"/>
        <v>#DIV/0!</v>
      </c>
      <c r="H108" s="57" t="e">
        <f t="shared" si="6"/>
        <v>#DIV/0!</v>
      </c>
      <c r="I108" s="22"/>
    </row>
    <row r="109" spans="1:9" s="11" customFormat="1" ht="46.8" hidden="1">
      <c r="A109" s="27"/>
      <c r="B109" s="41" t="s">
        <v>347</v>
      </c>
      <c r="C109" s="42" t="s">
        <v>348</v>
      </c>
      <c r="D109" s="37">
        <v>2.5</v>
      </c>
      <c r="E109" s="37">
        <v>2.5</v>
      </c>
      <c r="F109" s="37">
        <v>0</v>
      </c>
      <c r="G109" s="57">
        <f t="shared" si="5"/>
        <v>0</v>
      </c>
      <c r="H109" s="57">
        <f t="shared" si="6"/>
        <v>0</v>
      </c>
      <c r="I109" s="22"/>
    </row>
    <row r="110" spans="1:9" s="11" customFormat="1" ht="18" hidden="1">
      <c r="A110" s="27"/>
      <c r="B110" s="41" t="s">
        <v>349</v>
      </c>
      <c r="C110" s="42" t="s">
        <v>350</v>
      </c>
      <c r="D110" s="37">
        <v>600</v>
      </c>
      <c r="E110" s="37">
        <v>100</v>
      </c>
      <c r="F110" s="37">
        <v>0</v>
      </c>
      <c r="G110" s="57">
        <f t="shared" si="5"/>
        <v>0</v>
      </c>
      <c r="H110" s="57">
        <f t="shared" ref="H110:H173" si="13">F110/E110</f>
        <v>0</v>
      </c>
      <c r="I110" s="22"/>
    </row>
    <row r="111" spans="1:9" s="11" customFormat="1" ht="18" hidden="1">
      <c r="A111" s="27"/>
      <c r="B111" s="41" t="s">
        <v>249</v>
      </c>
      <c r="C111" s="42" t="s">
        <v>248</v>
      </c>
      <c r="D111" s="37">
        <v>1000</v>
      </c>
      <c r="E111" s="37">
        <v>300</v>
      </c>
      <c r="F111" s="37">
        <v>0</v>
      </c>
      <c r="G111" s="57">
        <f t="shared" si="5"/>
        <v>0</v>
      </c>
      <c r="H111" s="57">
        <f t="shared" si="13"/>
        <v>0</v>
      </c>
      <c r="I111" s="22"/>
    </row>
    <row r="112" spans="1:9" s="11" customFormat="1" ht="62.4" hidden="1">
      <c r="A112" s="27"/>
      <c r="B112" s="41" t="s">
        <v>251</v>
      </c>
      <c r="C112" s="42" t="s">
        <v>250</v>
      </c>
      <c r="D112" s="37"/>
      <c r="E112" s="37"/>
      <c r="F112" s="37"/>
      <c r="G112" s="57" t="e">
        <f t="shared" si="5"/>
        <v>#DIV/0!</v>
      </c>
      <c r="H112" s="57" t="e">
        <f t="shared" si="13"/>
        <v>#DIV/0!</v>
      </c>
      <c r="I112" s="22"/>
    </row>
    <row r="113" spans="1:9" s="11" customFormat="1" ht="31.2" hidden="1">
      <c r="A113" s="27"/>
      <c r="B113" s="41" t="s">
        <v>351</v>
      </c>
      <c r="C113" s="42" t="s">
        <v>252</v>
      </c>
      <c r="D113" s="37"/>
      <c r="E113" s="37"/>
      <c r="F113" s="37"/>
      <c r="G113" s="57" t="e">
        <f t="shared" si="5"/>
        <v>#DIV/0!</v>
      </c>
      <c r="H113" s="57" t="e">
        <f t="shared" si="13"/>
        <v>#DIV/0!</v>
      </c>
      <c r="I113" s="22"/>
    </row>
    <row r="114" spans="1:9" s="11" customFormat="1" ht="46.8" hidden="1">
      <c r="A114" s="27"/>
      <c r="B114" s="41" t="s">
        <v>170</v>
      </c>
      <c r="C114" s="42" t="s">
        <v>202</v>
      </c>
      <c r="D114" s="37"/>
      <c r="E114" s="37"/>
      <c r="F114" s="37"/>
      <c r="G114" s="57" t="e">
        <f t="shared" si="5"/>
        <v>#DIV/0!</v>
      </c>
      <c r="H114" s="57" t="e">
        <f t="shared" si="13"/>
        <v>#DIV/0!</v>
      </c>
      <c r="I114" s="22"/>
    </row>
    <row r="115" spans="1:9" s="11" customFormat="1" ht="46.8" hidden="1">
      <c r="A115" s="27"/>
      <c r="B115" s="41" t="s">
        <v>208</v>
      </c>
      <c r="C115" s="42" t="s">
        <v>203</v>
      </c>
      <c r="D115" s="37"/>
      <c r="E115" s="37"/>
      <c r="F115" s="37"/>
      <c r="G115" s="57" t="e">
        <f t="shared" si="5"/>
        <v>#DIV/0!</v>
      </c>
      <c r="H115" s="57" t="e">
        <f t="shared" si="13"/>
        <v>#DIV/0!</v>
      </c>
      <c r="I115" s="22"/>
    </row>
    <row r="116" spans="1:9" s="11" customFormat="1" ht="46.8" hidden="1">
      <c r="A116" s="27"/>
      <c r="B116" s="41" t="s">
        <v>209</v>
      </c>
      <c r="C116" s="42" t="s">
        <v>204</v>
      </c>
      <c r="D116" s="37"/>
      <c r="E116" s="37"/>
      <c r="F116" s="37"/>
      <c r="G116" s="57" t="e">
        <f t="shared" si="5"/>
        <v>#DIV/0!</v>
      </c>
      <c r="H116" s="57" t="e">
        <f t="shared" si="13"/>
        <v>#DIV/0!</v>
      </c>
      <c r="I116" s="22"/>
    </row>
    <row r="117" spans="1:9" s="11" customFormat="1" ht="46.8" hidden="1">
      <c r="A117" s="27"/>
      <c r="B117" s="41" t="s">
        <v>210</v>
      </c>
      <c r="C117" s="42" t="s">
        <v>205</v>
      </c>
      <c r="D117" s="37"/>
      <c r="E117" s="37"/>
      <c r="F117" s="37"/>
      <c r="G117" s="57" t="e">
        <f t="shared" si="5"/>
        <v>#DIV/0!</v>
      </c>
      <c r="H117" s="57" t="e">
        <f t="shared" si="13"/>
        <v>#DIV/0!</v>
      </c>
      <c r="I117" s="22"/>
    </row>
    <row r="118" spans="1:9" s="11" customFormat="1" ht="62.4" hidden="1">
      <c r="A118" s="27"/>
      <c r="B118" s="41" t="s">
        <v>211</v>
      </c>
      <c r="C118" s="42" t="s">
        <v>206</v>
      </c>
      <c r="D118" s="37"/>
      <c r="E118" s="37"/>
      <c r="F118" s="37"/>
      <c r="G118" s="57" t="e">
        <f t="shared" si="5"/>
        <v>#DIV/0!</v>
      </c>
      <c r="H118" s="57" t="e">
        <f t="shared" si="13"/>
        <v>#DIV/0!</v>
      </c>
      <c r="I118" s="22"/>
    </row>
    <row r="119" spans="1:9" s="10" customFormat="1" ht="78" hidden="1">
      <c r="A119" s="27"/>
      <c r="B119" s="41" t="s">
        <v>212</v>
      </c>
      <c r="C119" s="42" t="s">
        <v>207</v>
      </c>
      <c r="D119" s="37"/>
      <c r="E119" s="37"/>
      <c r="F119" s="37"/>
      <c r="G119" s="57" t="e">
        <f t="shared" si="5"/>
        <v>#DIV/0!</v>
      </c>
      <c r="H119" s="57" t="e">
        <f t="shared" si="13"/>
        <v>#DIV/0!</v>
      </c>
      <c r="I119" s="9"/>
    </row>
    <row r="120" spans="1:9" s="10" customFormat="1" ht="31.2" hidden="1">
      <c r="A120" s="27"/>
      <c r="B120" s="39" t="s">
        <v>213</v>
      </c>
      <c r="C120" s="27" t="s">
        <v>214</v>
      </c>
      <c r="D120" s="31">
        <f>SUM(D121:D123)</f>
        <v>4623</v>
      </c>
      <c r="E120" s="31">
        <f t="shared" ref="E120:F120" si="14">SUM(E121:E123)</f>
        <v>0</v>
      </c>
      <c r="F120" s="31">
        <f t="shared" si="14"/>
        <v>0</v>
      </c>
      <c r="G120" s="57">
        <f t="shared" si="5"/>
        <v>0</v>
      </c>
      <c r="H120" s="57">
        <v>0</v>
      </c>
      <c r="I120" s="9"/>
    </row>
    <row r="121" spans="1:9" s="11" customFormat="1" ht="62.4" hidden="1">
      <c r="A121" s="27"/>
      <c r="B121" s="41" t="s">
        <v>352</v>
      </c>
      <c r="C121" s="27" t="s">
        <v>353</v>
      </c>
      <c r="D121" s="31">
        <v>4623</v>
      </c>
      <c r="E121" s="31">
        <v>0</v>
      </c>
      <c r="F121" s="31">
        <v>0</v>
      </c>
      <c r="G121" s="57">
        <f t="shared" si="5"/>
        <v>0</v>
      </c>
      <c r="H121" s="57">
        <v>0</v>
      </c>
      <c r="I121" s="22"/>
    </row>
    <row r="122" spans="1:9" s="11" customFormat="1" ht="31.2" hidden="1">
      <c r="A122" s="27"/>
      <c r="B122" s="41" t="s">
        <v>216</v>
      </c>
      <c r="C122" s="35" t="s">
        <v>215</v>
      </c>
      <c r="D122" s="37"/>
      <c r="E122" s="37"/>
      <c r="F122" s="37"/>
      <c r="G122" s="57" t="e">
        <f t="shared" si="5"/>
        <v>#DIV/0!</v>
      </c>
      <c r="H122" s="57" t="e">
        <f t="shared" si="13"/>
        <v>#DIV/0!</v>
      </c>
      <c r="I122" s="22"/>
    </row>
    <row r="123" spans="1:9" s="11" customFormat="1" ht="18" hidden="1">
      <c r="A123" s="27"/>
      <c r="B123" s="39"/>
      <c r="C123" s="27"/>
      <c r="D123" s="31"/>
      <c r="E123" s="31"/>
      <c r="F123" s="31"/>
      <c r="G123" s="57" t="e">
        <f t="shared" si="5"/>
        <v>#DIV/0!</v>
      </c>
      <c r="H123" s="57" t="e">
        <f t="shared" si="13"/>
        <v>#DIV/0!</v>
      </c>
      <c r="I123" s="22"/>
    </row>
    <row r="124" spans="1:9" s="10" customFormat="1" ht="31.2">
      <c r="A124" s="27" t="s">
        <v>39</v>
      </c>
      <c r="B124" s="39" t="s">
        <v>381</v>
      </c>
      <c r="C124" s="43"/>
      <c r="D124" s="31">
        <f>D125+D126</f>
        <v>3133.4</v>
      </c>
      <c r="E124" s="31">
        <f t="shared" ref="E124:F124" si="15">E125+E126</f>
        <v>576</v>
      </c>
      <c r="F124" s="31">
        <f t="shared" si="15"/>
        <v>60</v>
      </c>
      <c r="G124" s="57">
        <f t="shared" si="5"/>
        <v>1.9148528754707347E-2</v>
      </c>
      <c r="H124" s="57">
        <f t="shared" si="13"/>
        <v>0.10416666666666667</v>
      </c>
      <c r="I124" s="9"/>
    </row>
    <row r="125" spans="1:9" s="11" customFormat="1" ht="18" hidden="1">
      <c r="A125" s="35"/>
      <c r="B125" s="45" t="s">
        <v>54</v>
      </c>
      <c r="C125" s="35" t="s">
        <v>104</v>
      </c>
      <c r="D125" s="37">
        <v>70</v>
      </c>
      <c r="E125" s="37">
        <v>60</v>
      </c>
      <c r="F125" s="37">
        <v>60</v>
      </c>
      <c r="G125" s="57">
        <f t="shared" si="5"/>
        <v>0.8571428571428571</v>
      </c>
      <c r="H125" s="57">
        <f t="shared" si="13"/>
        <v>1</v>
      </c>
      <c r="I125" s="22"/>
    </row>
    <row r="126" spans="1:9" s="11" customFormat="1" ht="46.8" hidden="1">
      <c r="A126" s="35"/>
      <c r="B126" s="45" t="s">
        <v>373</v>
      </c>
      <c r="C126" s="35" t="s">
        <v>140</v>
      </c>
      <c r="D126" s="37">
        <f>SUM(D127:D135)</f>
        <v>3063.4</v>
      </c>
      <c r="E126" s="37">
        <f t="shared" ref="E126:F126" si="16">SUM(E127:E135)</f>
        <v>516</v>
      </c>
      <c r="F126" s="37">
        <f t="shared" si="16"/>
        <v>0</v>
      </c>
      <c r="G126" s="57">
        <f t="shared" si="5"/>
        <v>0</v>
      </c>
      <c r="H126" s="57">
        <f t="shared" si="13"/>
        <v>0</v>
      </c>
      <c r="I126" s="22"/>
    </row>
    <row r="127" spans="1:9" s="11" customFormat="1" ht="31.2" hidden="1">
      <c r="A127" s="35"/>
      <c r="B127" s="44" t="s">
        <v>254</v>
      </c>
      <c r="C127" s="35" t="s">
        <v>253</v>
      </c>
      <c r="D127" s="37">
        <v>480</v>
      </c>
      <c r="E127" s="37">
        <v>43.2</v>
      </c>
      <c r="F127" s="37">
        <v>0</v>
      </c>
      <c r="G127" s="57">
        <f t="shared" si="5"/>
        <v>0</v>
      </c>
      <c r="H127" s="57">
        <f t="shared" si="13"/>
        <v>0</v>
      </c>
      <c r="I127" s="22"/>
    </row>
    <row r="128" spans="1:9" s="11" customFormat="1" ht="31.2" hidden="1">
      <c r="A128" s="35"/>
      <c r="B128" s="44" t="s">
        <v>256</v>
      </c>
      <c r="C128" s="35" t="s">
        <v>255</v>
      </c>
      <c r="D128" s="37">
        <v>530</v>
      </c>
      <c r="E128" s="37">
        <v>47.7</v>
      </c>
      <c r="F128" s="37">
        <v>0</v>
      </c>
      <c r="G128" s="57">
        <f t="shared" si="5"/>
        <v>0</v>
      </c>
      <c r="H128" s="57">
        <f t="shared" si="13"/>
        <v>0</v>
      </c>
      <c r="I128" s="22"/>
    </row>
    <row r="129" spans="1:9" s="10" customFormat="1" ht="31.2" hidden="1">
      <c r="A129" s="35"/>
      <c r="B129" s="44" t="s">
        <v>258</v>
      </c>
      <c r="C129" s="35" t="s">
        <v>257</v>
      </c>
      <c r="D129" s="37">
        <v>240</v>
      </c>
      <c r="E129" s="37">
        <v>21.6</v>
      </c>
      <c r="F129" s="37">
        <v>0</v>
      </c>
      <c r="G129" s="57">
        <f t="shared" si="5"/>
        <v>0</v>
      </c>
      <c r="H129" s="57">
        <f t="shared" si="13"/>
        <v>0</v>
      </c>
      <c r="I129" s="9"/>
    </row>
    <row r="130" spans="1:9" s="10" customFormat="1" ht="31.2" hidden="1">
      <c r="A130" s="35"/>
      <c r="B130" s="44" t="s">
        <v>260</v>
      </c>
      <c r="C130" s="35" t="s">
        <v>259</v>
      </c>
      <c r="D130" s="37"/>
      <c r="E130" s="37"/>
      <c r="F130" s="37"/>
      <c r="G130" s="57" t="e">
        <f t="shared" si="5"/>
        <v>#DIV/0!</v>
      </c>
      <c r="H130" s="57" t="e">
        <f t="shared" si="13"/>
        <v>#DIV/0!</v>
      </c>
      <c r="I130" s="9"/>
    </row>
    <row r="131" spans="1:9" s="10" customFormat="1" ht="31.2" hidden="1">
      <c r="A131" s="35"/>
      <c r="B131" s="44" t="s">
        <v>262</v>
      </c>
      <c r="C131" s="35" t="s">
        <v>261</v>
      </c>
      <c r="D131" s="37">
        <v>350</v>
      </c>
      <c r="E131" s="37">
        <v>72</v>
      </c>
      <c r="F131" s="37">
        <v>0</v>
      </c>
      <c r="G131" s="57">
        <f t="shared" si="5"/>
        <v>0</v>
      </c>
      <c r="H131" s="57">
        <f t="shared" si="13"/>
        <v>0</v>
      </c>
      <c r="I131" s="9"/>
    </row>
    <row r="132" spans="1:9" ht="31.2" hidden="1">
      <c r="A132" s="35"/>
      <c r="B132" s="44" t="s">
        <v>264</v>
      </c>
      <c r="C132" s="35" t="s">
        <v>263</v>
      </c>
      <c r="D132" s="37">
        <v>240</v>
      </c>
      <c r="E132" s="37">
        <v>0</v>
      </c>
      <c r="F132" s="37">
        <v>0</v>
      </c>
      <c r="G132" s="57">
        <f t="shared" si="5"/>
        <v>0</v>
      </c>
      <c r="H132" s="57">
        <v>0</v>
      </c>
      <c r="I132" s="5"/>
    </row>
    <row r="133" spans="1:9" ht="46.8" hidden="1">
      <c r="A133" s="35"/>
      <c r="B133" s="44" t="s">
        <v>217</v>
      </c>
      <c r="C133" s="46" t="s">
        <v>218</v>
      </c>
      <c r="D133" s="37">
        <v>170</v>
      </c>
      <c r="E133" s="37">
        <v>15.3</v>
      </c>
      <c r="F133" s="37">
        <v>0</v>
      </c>
      <c r="G133" s="57">
        <f t="shared" si="5"/>
        <v>0</v>
      </c>
      <c r="H133" s="57">
        <f t="shared" si="13"/>
        <v>0</v>
      </c>
      <c r="I133" s="5"/>
    </row>
    <row r="134" spans="1:9" s="6" customFormat="1" ht="31.2" hidden="1">
      <c r="A134" s="35"/>
      <c r="B134" s="44" t="s">
        <v>354</v>
      </c>
      <c r="C134" s="46" t="s">
        <v>355</v>
      </c>
      <c r="D134" s="37">
        <v>869</v>
      </c>
      <c r="E134" s="37">
        <v>260.8</v>
      </c>
      <c r="F134" s="37">
        <v>0</v>
      </c>
      <c r="G134" s="57">
        <f t="shared" si="5"/>
        <v>0</v>
      </c>
      <c r="H134" s="57">
        <f t="shared" si="13"/>
        <v>0</v>
      </c>
      <c r="I134" s="21"/>
    </row>
    <row r="135" spans="1:9" ht="31.2" hidden="1">
      <c r="A135" s="35"/>
      <c r="B135" s="44" t="s">
        <v>356</v>
      </c>
      <c r="C135" s="46" t="s">
        <v>355</v>
      </c>
      <c r="D135" s="37">
        <v>184.4</v>
      </c>
      <c r="E135" s="37">
        <v>55.4</v>
      </c>
      <c r="F135" s="37">
        <v>0</v>
      </c>
      <c r="G135" s="57">
        <f t="shared" si="5"/>
        <v>0</v>
      </c>
      <c r="H135" s="57">
        <f t="shared" si="13"/>
        <v>0</v>
      </c>
      <c r="I135" s="5"/>
    </row>
    <row r="136" spans="1:9" ht="46.8" hidden="1">
      <c r="A136" s="35"/>
      <c r="B136" s="44" t="s">
        <v>217</v>
      </c>
      <c r="C136" s="46" t="s">
        <v>219</v>
      </c>
      <c r="D136" s="37"/>
      <c r="E136" s="37"/>
      <c r="F136" s="37"/>
      <c r="G136" s="57" t="e">
        <f t="shared" si="5"/>
        <v>#DIV/0!</v>
      </c>
      <c r="H136" s="57" t="e">
        <f t="shared" si="13"/>
        <v>#DIV/0!</v>
      </c>
      <c r="I136" s="5"/>
    </row>
    <row r="137" spans="1:9" ht="46.8" hidden="1">
      <c r="A137" s="35"/>
      <c r="B137" s="44" t="s">
        <v>220</v>
      </c>
      <c r="C137" s="46" t="s">
        <v>171</v>
      </c>
      <c r="D137" s="37"/>
      <c r="E137" s="37"/>
      <c r="F137" s="37"/>
      <c r="G137" s="57" t="e">
        <f t="shared" si="5"/>
        <v>#DIV/0!</v>
      </c>
      <c r="H137" s="57" t="e">
        <f t="shared" si="13"/>
        <v>#DIV/0!</v>
      </c>
      <c r="I137" s="5"/>
    </row>
    <row r="138" spans="1:9" s="6" customFormat="1" ht="17.399999999999999">
      <c r="A138" s="33" t="s">
        <v>40</v>
      </c>
      <c r="B138" s="34" t="s">
        <v>12</v>
      </c>
      <c r="C138" s="33"/>
      <c r="D138" s="28">
        <f>D139+D144</f>
        <v>8316.2000000000007</v>
      </c>
      <c r="E138" s="28">
        <f t="shared" ref="E138:F138" si="17">E139+E144</f>
        <v>135.69999999999999</v>
      </c>
      <c r="F138" s="28">
        <f t="shared" si="17"/>
        <v>0</v>
      </c>
      <c r="G138" s="56">
        <f t="shared" si="5"/>
        <v>0</v>
      </c>
      <c r="H138" s="56">
        <f t="shared" si="13"/>
        <v>0</v>
      </c>
      <c r="I138" s="21"/>
    </row>
    <row r="139" spans="1:9" ht="18">
      <c r="A139" s="27" t="s">
        <v>41</v>
      </c>
      <c r="B139" s="30" t="s">
        <v>380</v>
      </c>
      <c r="C139" s="33"/>
      <c r="D139" s="31">
        <f>SUM(D140:D143)</f>
        <v>693</v>
      </c>
      <c r="E139" s="31">
        <f t="shared" ref="E139:F139" si="18">SUM(E140:E143)</f>
        <v>135.69999999999999</v>
      </c>
      <c r="F139" s="31">
        <f t="shared" si="18"/>
        <v>0</v>
      </c>
      <c r="G139" s="57">
        <f t="shared" si="5"/>
        <v>0</v>
      </c>
      <c r="H139" s="57">
        <f t="shared" si="13"/>
        <v>0</v>
      </c>
      <c r="I139" s="5"/>
    </row>
    <row r="140" spans="1:9" ht="31.2" hidden="1">
      <c r="A140" s="27"/>
      <c r="B140" s="36" t="s">
        <v>79</v>
      </c>
      <c r="C140" s="35" t="s">
        <v>118</v>
      </c>
      <c r="D140" s="37">
        <v>500</v>
      </c>
      <c r="E140" s="37">
        <v>87.5</v>
      </c>
      <c r="F140" s="37">
        <v>0</v>
      </c>
      <c r="G140" s="57">
        <f t="shared" si="5"/>
        <v>0</v>
      </c>
      <c r="H140" s="57">
        <f t="shared" si="13"/>
        <v>0</v>
      </c>
      <c r="I140" s="5"/>
    </row>
    <row r="141" spans="1:9" ht="31.2" hidden="1">
      <c r="A141" s="27"/>
      <c r="B141" s="36" t="s">
        <v>357</v>
      </c>
      <c r="C141" s="35" t="s">
        <v>358</v>
      </c>
      <c r="D141" s="37">
        <v>193</v>
      </c>
      <c r="E141" s="37">
        <v>48.2</v>
      </c>
      <c r="F141" s="37">
        <v>0</v>
      </c>
      <c r="G141" s="57">
        <f t="shared" si="5"/>
        <v>0</v>
      </c>
      <c r="H141" s="57">
        <f t="shared" si="13"/>
        <v>0</v>
      </c>
      <c r="I141" s="5"/>
    </row>
    <row r="142" spans="1:9" s="6" customFormat="1" ht="46.8" hidden="1">
      <c r="A142" s="27"/>
      <c r="B142" s="36" t="s">
        <v>117</v>
      </c>
      <c r="C142" s="35" t="s">
        <v>140</v>
      </c>
      <c r="D142" s="37"/>
      <c r="E142" s="37"/>
      <c r="F142" s="37"/>
      <c r="G142" s="57" t="e">
        <f t="shared" si="5"/>
        <v>#DIV/0!</v>
      </c>
      <c r="H142" s="57" t="e">
        <f t="shared" si="13"/>
        <v>#DIV/0!</v>
      </c>
      <c r="I142" s="21"/>
    </row>
    <row r="143" spans="1:9" s="6" customFormat="1" ht="31.2" hidden="1">
      <c r="A143" s="27"/>
      <c r="B143" s="36" t="s">
        <v>173</v>
      </c>
      <c r="C143" s="35" t="s">
        <v>172</v>
      </c>
      <c r="D143" s="37"/>
      <c r="E143" s="37"/>
      <c r="F143" s="37"/>
      <c r="G143" s="57" t="e">
        <f t="shared" si="5"/>
        <v>#DIV/0!</v>
      </c>
      <c r="H143" s="57" t="e">
        <f t="shared" si="13"/>
        <v>#DIV/0!</v>
      </c>
      <c r="I143" s="21"/>
    </row>
    <row r="144" spans="1:9" s="6" customFormat="1" ht="18">
      <c r="A144" s="27" t="s">
        <v>42</v>
      </c>
      <c r="B144" s="30" t="s">
        <v>374</v>
      </c>
      <c r="C144" s="33"/>
      <c r="D144" s="31">
        <f>D145+D148+D162+D172</f>
        <v>7623.2</v>
      </c>
      <c r="E144" s="31">
        <f t="shared" ref="E144:F144" si="19">E145+E148+E162+E172</f>
        <v>0</v>
      </c>
      <c r="F144" s="31">
        <f t="shared" si="19"/>
        <v>0</v>
      </c>
      <c r="G144" s="57">
        <f t="shared" si="5"/>
        <v>0</v>
      </c>
      <c r="H144" s="57">
        <v>0</v>
      </c>
      <c r="I144" s="21"/>
    </row>
    <row r="145" spans="1:9" s="6" customFormat="1" ht="31.2" hidden="1">
      <c r="A145" s="27"/>
      <c r="B145" s="30" t="s">
        <v>308</v>
      </c>
      <c r="C145" s="27" t="s">
        <v>312</v>
      </c>
      <c r="D145" s="31">
        <f>SUM(D146:D147)</f>
        <v>0</v>
      </c>
      <c r="E145" s="31">
        <f>SUM(E146:E147)</f>
        <v>0</v>
      </c>
      <c r="F145" s="31">
        <f>SUM(F146:F147)</f>
        <v>0</v>
      </c>
      <c r="G145" s="57" t="e">
        <f t="shared" si="5"/>
        <v>#DIV/0!</v>
      </c>
      <c r="H145" s="57" t="e">
        <f t="shared" si="13"/>
        <v>#DIV/0!</v>
      </c>
      <c r="I145" s="21"/>
    </row>
    <row r="146" spans="1:9" s="6" customFormat="1" ht="31.2" hidden="1">
      <c r="A146" s="27"/>
      <c r="B146" s="36" t="s">
        <v>282</v>
      </c>
      <c r="C146" s="27" t="s">
        <v>309</v>
      </c>
      <c r="D146" s="31"/>
      <c r="E146" s="31"/>
      <c r="F146" s="31"/>
      <c r="G146" s="57" t="e">
        <f t="shared" si="5"/>
        <v>#DIV/0!</v>
      </c>
      <c r="H146" s="57" t="e">
        <f t="shared" si="13"/>
        <v>#DIV/0!</v>
      </c>
      <c r="I146" s="21"/>
    </row>
    <row r="147" spans="1:9" s="6" customFormat="1" ht="62.4" hidden="1">
      <c r="A147" s="27"/>
      <c r="B147" s="36" t="s">
        <v>311</v>
      </c>
      <c r="C147" s="27" t="s">
        <v>310</v>
      </c>
      <c r="D147" s="31"/>
      <c r="E147" s="31"/>
      <c r="F147" s="31"/>
      <c r="G147" s="57" t="e">
        <f t="shared" si="5"/>
        <v>#DIV/0!</v>
      </c>
      <c r="H147" s="57" t="e">
        <f t="shared" si="13"/>
        <v>#DIV/0!</v>
      </c>
      <c r="I147" s="21"/>
    </row>
    <row r="148" spans="1:9" s="6" customFormat="1" ht="31.2" hidden="1">
      <c r="A148" s="33"/>
      <c r="B148" s="30" t="s">
        <v>375</v>
      </c>
      <c r="C148" s="27"/>
      <c r="D148" s="31">
        <f>SUM(D149:D161)</f>
        <v>4023.2</v>
      </c>
      <c r="E148" s="31">
        <f t="shared" ref="E148:F148" si="20">SUM(E149:E161)</f>
        <v>0</v>
      </c>
      <c r="F148" s="31">
        <f t="shared" si="20"/>
        <v>0</v>
      </c>
      <c r="G148" s="57">
        <f t="shared" si="5"/>
        <v>0</v>
      </c>
      <c r="H148" s="57">
        <v>0</v>
      </c>
      <c r="I148" s="21"/>
    </row>
    <row r="149" spans="1:9" s="6" customFormat="1" ht="18" hidden="1">
      <c r="A149" s="33"/>
      <c r="B149" s="36" t="s">
        <v>359</v>
      </c>
      <c r="C149" s="27" t="s">
        <v>174</v>
      </c>
      <c r="D149" s="37">
        <v>1573.2</v>
      </c>
      <c r="E149" s="37">
        <v>0</v>
      </c>
      <c r="F149" s="37">
        <v>0</v>
      </c>
      <c r="G149" s="57">
        <f t="shared" si="5"/>
        <v>0</v>
      </c>
      <c r="H149" s="57">
        <v>0</v>
      </c>
      <c r="I149" s="21"/>
    </row>
    <row r="150" spans="1:9" s="6" customFormat="1" ht="31.2" hidden="1">
      <c r="A150" s="35"/>
      <c r="B150" s="36" t="s">
        <v>128</v>
      </c>
      <c r="C150" s="35" t="s">
        <v>127</v>
      </c>
      <c r="D150" s="37">
        <v>50</v>
      </c>
      <c r="E150" s="37">
        <v>0</v>
      </c>
      <c r="F150" s="37">
        <v>0</v>
      </c>
      <c r="G150" s="57">
        <f t="shared" si="5"/>
        <v>0</v>
      </c>
      <c r="H150" s="57">
        <v>0</v>
      </c>
      <c r="I150" s="21"/>
    </row>
    <row r="151" spans="1:9" s="6" customFormat="1" ht="62.4" hidden="1">
      <c r="A151" s="35"/>
      <c r="B151" s="36" t="s">
        <v>266</v>
      </c>
      <c r="C151" s="35" t="s">
        <v>265</v>
      </c>
      <c r="D151" s="37"/>
      <c r="E151" s="37"/>
      <c r="F151" s="37"/>
      <c r="G151" s="57" t="e">
        <f t="shared" si="5"/>
        <v>#DIV/0!</v>
      </c>
      <c r="H151" s="57" t="e">
        <f t="shared" si="13"/>
        <v>#DIV/0!</v>
      </c>
      <c r="I151" s="21"/>
    </row>
    <row r="152" spans="1:9" s="6" customFormat="1" ht="62.4" hidden="1">
      <c r="A152" s="35"/>
      <c r="B152" s="36" t="s">
        <v>268</v>
      </c>
      <c r="C152" s="35" t="s">
        <v>267</v>
      </c>
      <c r="D152" s="37"/>
      <c r="E152" s="37"/>
      <c r="F152" s="37"/>
      <c r="G152" s="57" t="e">
        <f t="shared" si="5"/>
        <v>#DIV/0!</v>
      </c>
      <c r="H152" s="57" t="e">
        <f t="shared" si="13"/>
        <v>#DIV/0!</v>
      </c>
      <c r="I152" s="21"/>
    </row>
    <row r="153" spans="1:9" s="6" customFormat="1" ht="31.2" hidden="1">
      <c r="A153" s="35"/>
      <c r="B153" s="36" t="s">
        <v>225</v>
      </c>
      <c r="C153" s="35" t="s">
        <v>224</v>
      </c>
      <c r="D153" s="37">
        <v>1000</v>
      </c>
      <c r="E153" s="37">
        <v>0</v>
      </c>
      <c r="F153" s="37">
        <v>0</v>
      </c>
      <c r="G153" s="57">
        <f t="shared" si="5"/>
        <v>0</v>
      </c>
      <c r="H153" s="57">
        <v>0</v>
      </c>
      <c r="I153" s="21"/>
    </row>
    <row r="154" spans="1:9" ht="31.2" hidden="1">
      <c r="A154" s="35"/>
      <c r="B154" s="36" t="s">
        <v>270</v>
      </c>
      <c r="C154" s="35" t="s">
        <v>269</v>
      </c>
      <c r="D154" s="37"/>
      <c r="E154" s="37"/>
      <c r="F154" s="37"/>
      <c r="G154" s="57" t="e">
        <f t="shared" si="5"/>
        <v>#DIV/0!</v>
      </c>
      <c r="H154" s="57" t="e">
        <f t="shared" si="13"/>
        <v>#DIV/0!</v>
      </c>
      <c r="I154" s="5"/>
    </row>
    <row r="155" spans="1:9" s="6" customFormat="1" ht="31.2" hidden="1">
      <c r="A155" s="35"/>
      <c r="B155" s="36" t="s">
        <v>272</v>
      </c>
      <c r="C155" s="35" t="s">
        <v>271</v>
      </c>
      <c r="D155" s="37"/>
      <c r="E155" s="37"/>
      <c r="F155" s="37"/>
      <c r="G155" s="57" t="e">
        <f t="shared" si="5"/>
        <v>#DIV/0!</v>
      </c>
      <c r="H155" s="57" t="e">
        <f t="shared" si="13"/>
        <v>#DIV/0!</v>
      </c>
      <c r="I155" s="21"/>
    </row>
    <row r="156" spans="1:9" s="6" customFormat="1" ht="31.2" hidden="1">
      <c r="A156" s="35"/>
      <c r="B156" s="36" t="s">
        <v>274</v>
      </c>
      <c r="C156" s="35" t="s">
        <v>273</v>
      </c>
      <c r="D156" s="37">
        <v>700</v>
      </c>
      <c r="E156" s="37">
        <v>0</v>
      </c>
      <c r="F156" s="37">
        <v>0</v>
      </c>
      <c r="G156" s="57">
        <f t="shared" si="5"/>
        <v>0</v>
      </c>
      <c r="H156" s="57">
        <v>0</v>
      </c>
      <c r="I156" s="21"/>
    </row>
    <row r="157" spans="1:9" s="6" customFormat="1" ht="31.2" hidden="1">
      <c r="A157" s="35"/>
      <c r="B157" s="36" t="s">
        <v>276</v>
      </c>
      <c r="C157" s="35" t="s">
        <v>275</v>
      </c>
      <c r="D157" s="37">
        <v>700</v>
      </c>
      <c r="E157" s="37">
        <v>0</v>
      </c>
      <c r="F157" s="37">
        <v>0</v>
      </c>
      <c r="G157" s="57">
        <f t="shared" si="5"/>
        <v>0</v>
      </c>
      <c r="H157" s="57">
        <v>0</v>
      </c>
      <c r="I157" s="21"/>
    </row>
    <row r="158" spans="1:9" s="6" customFormat="1" ht="78" hidden="1">
      <c r="A158" s="35"/>
      <c r="B158" s="36" t="s">
        <v>278</v>
      </c>
      <c r="C158" s="35" t="s">
        <v>277</v>
      </c>
      <c r="D158" s="37"/>
      <c r="E158" s="37"/>
      <c r="F158" s="37"/>
      <c r="G158" s="57" t="e">
        <f t="shared" si="5"/>
        <v>#DIV/0!</v>
      </c>
      <c r="H158" s="57" t="e">
        <f t="shared" si="13"/>
        <v>#DIV/0!</v>
      </c>
      <c r="I158" s="21"/>
    </row>
    <row r="159" spans="1:9" s="6" customFormat="1" ht="46.8" hidden="1">
      <c r="A159" s="35"/>
      <c r="B159" s="36" t="s">
        <v>280</v>
      </c>
      <c r="C159" s="35" t="s">
        <v>279</v>
      </c>
      <c r="D159" s="37"/>
      <c r="E159" s="37"/>
      <c r="F159" s="37"/>
      <c r="G159" s="57" t="e">
        <f t="shared" si="5"/>
        <v>#DIV/0!</v>
      </c>
      <c r="H159" s="57" t="e">
        <f t="shared" si="13"/>
        <v>#DIV/0!</v>
      </c>
      <c r="I159" s="21"/>
    </row>
    <row r="160" spans="1:9" s="6" customFormat="1" ht="31.2" hidden="1">
      <c r="A160" s="35"/>
      <c r="B160" s="36" t="s">
        <v>282</v>
      </c>
      <c r="C160" s="35" t="s">
        <v>281</v>
      </c>
      <c r="D160" s="37"/>
      <c r="E160" s="37"/>
      <c r="F160" s="37"/>
      <c r="G160" s="57" t="e">
        <f t="shared" si="5"/>
        <v>#DIV/0!</v>
      </c>
      <c r="H160" s="57" t="e">
        <f t="shared" si="13"/>
        <v>#DIV/0!</v>
      </c>
      <c r="I160" s="21"/>
    </row>
    <row r="161" spans="1:9" s="6" customFormat="1" ht="46.8" hidden="1">
      <c r="A161" s="35"/>
      <c r="B161" s="36" t="s">
        <v>284</v>
      </c>
      <c r="C161" s="35" t="s">
        <v>283</v>
      </c>
      <c r="D161" s="37"/>
      <c r="E161" s="37"/>
      <c r="F161" s="37"/>
      <c r="G161" s="57" t="e">
        <f t="shared" si="5"/>
        <v>#DIV/0!</v>
      </c>
      <c r="H161" s="57" t="e">
        <f t="shared" si="13"/>
        <v>#DIV/0!</v>
      </c>
      <c r="I161" s="21"/>
    </row>
    <row r="162" spans="1:9" s="6" customFormat="1" ht="46.8" hidden="1">
      <c r="A162" s="35"/>
      <c r="B162" s="30" t="s">
        <v>376</v>
      </c>
      <c r="C162" s="27" t="s">
        <v>305</v>
      </c>
      <c r="D162" s="37">
        <f>SUM(D163:D171)</f>
        <v>3600</v>
      </c>
      <c r="E162" s="37">
        <f t="shared" ref="E162:F162" si="21">SUM(E163:E171)</f>
        <v>0</v>
      </c>
      <c r="F162" s="37">
        <f t="shared" si="21"/>
        <v>0</v>
      </c>
      <c r="G162" s="57">
        <f t="shared" si="5"/>
        <v>0</v>
      </c>
      <c r="H162" s="57">
        <v>0</v>
      </c>
      <c r="I162" s="21"/>
    </row>
    <row r="163" spans="1:9" ht="46.8" hidden="1">
      <c r="A163" s="35"/>
      <c r="B163" s="36" t="s">
        <v>285</v>
      </c>
      <c r="C163" s="35" t="s">
        <v>286</v>
      </c>
      <c r="D163" s="37">
        <v>278.5</v>
      </c>
      <c r="E163" s="37">
        <v>0</v>
      </c>
      <c r="F163" s="37">
        <v>0</v>
      </c>
      <c r="G163" s="57">
        <f t="shared" si="5"/>
        <v>0</v>
      </c>
      <c r="H163" s="57">
        <v>0</v>
      </c>
      <c r="I163" s="5"/>
    </row>
    <row r="164" spans="1:9" s="6" customFormat="1" ht="46.8" hidden="1">
      <c r="A164" s="35"/>
      <c r="B164" s="36" t="s">
        <v>288</v>
      </c>
      <c r="C164" s="35" t="s">
        <v>287</v>
      </c>
      <c r="D164" s="37">
        <v>66.5</v>
      </c>
      <c r="E164" s="37">
        <v>0</v>
      </c>
      <c r="F164" s="37">
        <v>0</v>
      </c>
      <c r="G164" s="57">
        <f t="shared" si="5"/>
        <v>0</v>
      </c>
      <c r="H164" s="57">
        <v>0</v>
      </c>
      <c r="I164" s="21"/>
    </row>
    <row r="165" spans="1:9" ht="78" hidden="1">
      <c r="A165" s="35"/>
      <c r="B165" s="36" t="s">
        <v>290</v>
      </c>
      <c r="C165" s="35" t="s">
        <v>289</v>
      </c>
      <c r="D165" s="37">
        <v>400</v>
      </c>
      <c r="E165" s="37">
        <v>0</v>
      </c>
      <c r="F165" s="37">
        <v>0</v>
      </c>
      <c r="G165" s="57">
        <f t="shared" si="5"/>
        <v>0</v>
      </c>
      <c r="H165" s="57">
        <v>0</v>
      </c>
      <c r="I165" s="5"/>
    </row>
    <row r="166" spans="1:9" ht="62.4" hidden="1">
      <c r="A166" s="35"/>
      <c r="B166" s="36" t="s">
        <v>292</v>
      </c>
      <c r="C166" s="35" t="s">
        <v>291</v>
      </c>
      <c r="D166" s="37">
        <v>20</v>
      </c>
      <c r="E166" s="37">
        <v>0</v>
      </c>
      <c r="F166" s="37">
        <v>0</v>
      </c>
      <c r="G166" s="57">
        <f t="shared" si="5"/>
        <v>0</v>
      </c>
      <c r="H166" s="57">
        <v>0</v>
      </c>
      <c r="I166" s="5"/>
    </row>
    <row r="167" spans="1:9" ht="78" hidden="1">
      <c r="A167" s="35"/>
      <c r="B167" s="36" t="s">
        <v>294</v>
      </c>
      <c r="C167" s="35" t="s">
        <v>293</v>
      </c>
      <c r="D167" s="37">
        <v>400</v>
      </c>
      <c r="E167" s="37">
        <v>0</v>
      </c>
      <c r="F167" s="37">
        <v>0</v>
      </c>
      <c r="G167" s="57">
        <f t="shared" si="5"/>
        <v>0</v>
      </c>
      <c r="H167" s="57">
        <v>0</v>
      </c>
      <c r="I167" s="5"/>
    </row>
    <row r="168" spans="1:9" ht="62.4" hidden="1">
      <c r="A168" s="35"/>
      <c r="B168" s="36" t="s">
        <v>296</v>
      </c>
      <c r="C168" s="35" t="s">
        <v>295</v>
      </c>
      <c r="D168" s="37">
        <v>20</v>
      </c>
      <c r="E168" s="37">
        <v>0</v>
      </c>
      <c r="F168" s="37">
        <v>0</v>
      </c>
      <c r="G168" s="57">
        <f t="shared" si="5"/>
        <v>0</v>
      </c>
      <c r="H168" s="57">
        <v>0</v>
      </c>
      <c r="I168" s="5"/>
    </row>
    <row r="169" spans="1:9" ht="93.6" hidden="1">
      <c r="A169" s="35"/>
      <c r="B169" s="36" t="s">
        <v>298</v>
      </c>
      <c r="C169" s="35" t="s">
        <v>297</v>
      </c>
      <c r="D169" s="37">
        <v>400</v>
      </c>
      <c r="E169" s="37">
        <v>0</v>
      </c>
      <c r="F169" s="37">
        <v>0</v>
      </c>
      <c r="G169" s="57">
        <f t="shared" si="5"/>
        <v>0</v>
      </c>
      <c r="H169" s="57">
        <v>0</v>
      </c>
      <c r="I169" s="5"/>
    </row>
    <row r="170" spans="1:9" ht="78" hidden="1">
      <c r="A170" s="35"/>
      <c r="B170" s="36" t="s">
        <v>300</v>
      </c>
      <c r="C170" s="35" t="s">
        <v>299</v>
      </c>
      <c r="D170" s="37">
        <v>15</v>
      </c>
      <c r="E170" s="37">
        <v>0</v>
      </c>
      <c r="F170" s="37">
        <v>0</v>
      </c>
      <c r="G170" s="57">
        <f t="shared" si="5"/>
        <v>0</v>
      </c>
      <c r="H170" s="57">
        <v>0</v>
      </c>
      <c r="I170" s="5"/>
    </row>
    <row r="171" spans="1:9" ht="31.2" hidden="1">
      <c r="A171" s="35"/>
      <c r="B171" s="36" t="s">
        <v>360</v>
      </c>
      <c r="C171" s="35" t="s">
        <v>361</v>
      </c>
      <c r="D171" s="37">
        <v>2000</v>
      </c>
      <c r="E171" s="37">
        <v>0</v>
      </c>
      <c r="F171" s="37">
        <v>0</v>
      </c>
      <c r="G171" s="57">
        <f t="shared" si="5"/>
        <v>0</v>
      </c>
      <c r="H171" s="57">
        <v>0</v>
      </c>
      <c r="I171" s="5"/>
    </row>
    <row r="172" spans="1:9" ht="31.2" hidden="1">
      <c r="A172" s="35"/>
      <c r="B172" s="30" t="s">
        <v>301</v>
      </c>
      <c r="C172" s="27" t="s">
        <v>304</v>
      </c>
      <c r="D172" s="37">
        <f>SUM(D173)</f>
        <v>0</v>
      </c>
      <c r="E172" s="37">
        <f>SUM(E173)</f>
        <v>0</v>
      </c>
      <c r="F172" s="37">
        <f>SUM(F173)</f>
        <v>0</v>
      </c>
      <c r="G172" s="57" t="e">
        <f t="shared" si="5"/>
        <v>#DIV/0!</v>
      </c>
      <c r="H172" s="57" t="e">
        <f t="shared" si="13"/>
        <v>#DIV/0!</v>
      </c>
      <c r="I172" s="5"/>
    </row>
    <row r="173" spans="1:9" ht="62.4" hidden="1">
      <c r="A173" s="35"/>
      <c r="B173" s="36" t="s">
        <v>303</v>
      </c>
      <c r="C173" s="35" t="s">
        <v>302</v>
      </c>
      <c r="D173" s="37"/>
      <c r="E173" s="37"/>
      <c r="F173" s="37"/>
      <c r="G173" s="57" t="e">
        <f t="shared" ref="G173:G212" si="22">F173/D173</f>
        <v>#DIV/0!</v>
      </c>
      <c r="H173" s="57" t="e">
        <f t="shared" si="13"/>
        <v>#DIV/0!</v>
      </c>
      <c r="I173" s="5"/>
    </row>
    <row r="174" spans="1:9" ht="31.2" hidden="1">
      <c r="A174" s="35"/>
      <c r="B174" s="36" t="s">
        <v>175</v>
      </c>
      <c r="C174" s="35" t="s">
        <v>174</v>
      </c>
      <c r="D174" s="37"/>
      <c r="E174" s="37"/>
      <c r="F174" s="37"/>
      <c r="G174" s="57" t="e">
        <f t="shared" si="22"/>
        <v>#DIV/0!</v>
      </c>
      <c r="H174" s="57" t="e">
        <f t="shared" ref="H174:H212" si="23">F174/E174</f>
        <v>#DIV/0!</v>
      </c>
      <c r="I174" s="5"/>
    </row>
    <row r="175" spans="1:9" ht="62.4" hidden="1">
      <c r="A175" s="35"/>
      <c r="B175" s="36" t="s">
        <v>221</v>
      </c>
      <c r="C175" s="35" t="s">
        <v>222</v>
      </c>
      <c r="D175" s="37"/>
      <c r="E175" s="37"/>
      <c r="F175" s="37"/>
      <c r="G175" s="57" t="e">
        <f t="shared" si="22"/>
        <v>#DIV/0!</v>
      </c>
      <c r="H175" s="57" t="e">
        <f t="shared" si="23"/>
        <v>#DIV/0!</v>
      </c>
      <c r="I175" s="5"/>
    </row>
    <row r="176" spans="1:9" ht="18" hidden="1">
      <c r="A176" s="35" t="s">
        <v>13</v>
      </c>
      <c r="B176" s="30" t="s">
        <v>14</v>
      </c>
      <c r="C176" s="35"/>
      <c r="D176" s="37">
        <f>D177</f>
        <v>0</v>
      </c>
      <c r="E176" s="37">
        <f>E177</f>
        <v>0</v>
      </c>
      <c r="F176" s="37">
        <f>F177</f>
        <v>0</v>
      </c>
      <c r="G176" s="57" t="e">
        <f t="shared" si="22"/>
        <v>#DIV/0!</v>
      </c>
      <c r="H176" s="57" t="e">
        <f t="shared" si="23"/>
        <v>#DIV/0!</v>
      </c>
      <c r="I176" s="5"/>
    </row>
    <row r="177" spans="1:9" ht="31.2" hidden="1">
      <c r="A177" s="35"/>
      <c r="B177" s="36" t="s">
        <v>314</v>
      </c>
      <c r="C177" s="35" t="s">
        <v>313</v>
      </c>
      <c r="D177" s="37">
        <v>0</v>
      </c>
      <c r="E177" s="37">
        <v>0</v>
      </c>
      <c r="F177" s="37">
        <v>0</v>
      </c>
      <c r="G177" s="57" t="e">
        <f t="shared" si="22"/>
        <v>#DIV/0!</v>
      </c>
      <c r="H177" s="57" t="e">
        <f t="shared" si="23"/>
        <v>#DIV/0!</v>
      </c>
      <c r="I177" s="5"/>
    </row>
    <row r="178" spans="1:9" ht="17.399999999999999">
      <c r="A178" s="33" t="s">
        <v>15</v>
      </c>
      <c r="B178" s="32" t="s">
        <v>16</v>
      </c>
      <c r="C178" s="33"/>
      <c r="D178" s="28">
        <f>D179+D180+D183+D184+D181+D182</f>
        <v>670690.4</v>
      </c>
      <c r="E178" s="28">
        <f>E179+E180+E183+E184+E181+E182</f>
        <v>214761.1</v>
      </c>
      <c r="F178" s="28">
        <f>F179+F180+F183+F184+F181+F182</f>
        <v>142028.9</v>
      </c>
      <c r="G178" s="56">
        <f t="shared" si="22"/>
        <v>0.21176521983913887</v>
      </c>
      <c r="H178" s="56">
        <f t="shared" si="23"/>
        <v>0.66133438504459141</v>
      </c>
      <c r="I178" s="5"/>
    </row>
    <row r="179" spans="1:9" ht="18">
      <c r="A179" s="27" t="s">
        <v>17</v>
      </c>
      <c r="B179" s="30" t="s">
        <v>70</v>
      </c>
      <c r="C179" s="35" t="s">
        <v>17</v>
      </c>
      <c r="D179" s="31">
        <v>160616.1</v>
      </c>
      <c r="E179" s="31">
        <v>52395.5</v>
      </c>
      <c r="F179" s="31">
        <v>36781.4</v>
      </c>
      <c r="G179" s="57">
        <f t="shared" si="22"/>
        <v>0.2290019493687121</v>
      </c>
      <c r="H179" s="57">
        <f t="shared" si="23"/>
        <v>0.70199540036835228</v>
      </c>
      <c r="I179" s="5"/>
    </row>
    <row r="180" spans="1:9" ht="18">
      <c r="A180" s="27" t="s">
        <v>18</v>
      </c>
      <c r="B180" s="30" t="s">
        <v>71</v>
      </c>
      <c r="C180" s="35" t="s">
        <v>18</v>
      </c>
      <c r="D180" s="31">
        <v>454921</v>
      </c>
      <c r="E180" s="31">
        <v>143756.6</v>
      </c>
      <c r="F180" s="31">
        <v>93978.5</v>
      </c>
      <c r="G180" s="57">
        <f t="shared" si="22"/>
        <v>0.20658202193347855</v>
      </c>
      <c r="H180" s="57">
        <f t="shared" si="23"/>
        <v>0.65373346336794269</v>
      </c>
      <c r="I180" s="5"/>
    </row>
    <row r="181" spans="1:9" ht="18">
      <c r="A181" s="27" t="s">
        <v>119</v>
      </c>
      <c r="B181" s="30" t="s">
        <v>120</v>
      </c>
      <c r="C181" s="35" t="s">
        <v>119</v>
      </c>
      <c r="D181" s="31">
        <v>20583.400000000001</v>
      </c>
      <c r="E181" s="31">
        <v>8804.5</v>
      </c>
      <c r="F181" s="31">
        <v>5523.4</v>
      </c>
      <c r="G181" s="57">
        <f t="shared" si="22"/>
        <v>0.26834245071271018</v>
      </c>
      <c r="H181" s="57">
        <f t="shared" si="23"/>
        <v>0.62733829291839394</v>
      </c>
      <c r="I181" s="5"/>
    </row>
    <row r="182" spans="1:9" ht="31.2">
      <c r="A182" s="27" t="s">
        <v>187</v>
      </c>
      <c r="B182" s="30" t="s">
        <v>188</v>
      </c>
      <c r="C182" s="35" t="s">
        <v>187</v>
      </c>
      <c r="D182" s="31">
        <v>160.4</v>
      </c>
      <c r="E182" s="31">
        <v>42.4</v>
      </c>
      <c r="F182" s="31">
        <v>11.8</v>
      </c>
      <c r="G182" s="57">
        <f t="shared" si="22"/>
        <v>7.3566084788029923E-2</v>
      </c>
      <c r="H182" s="57">
        <f t="shared" si="23"/>
        <v>0.27830188679245288</v>
      </c>
      <c r="I182" s="5"/>
    </row>
    <row r="183" spans="1:9" ht="18">
      <c r="A183" s="27" t="s">
        <v>19</v>
      </c>
      <c r="B183" s="30" t="s">
        <v>98</v>
      </c>
      <c r="C183" s="35" t="s">
        <v>19</v>
      </c>
      <c r="D183" s="31">
        <v>5454.2</v>
      </c>
      <c r="E183" s="31">
        <v>1277</v>
      </c>
      <c r="F183" s="31">
        <v>70.099999999999994</v>
      </c>
      <c r="G183" s="57">
        <f t="shared" si="22"/>
        <v>1.2852480657108282E-2</v>
      </c>
      <c r="H183" s="57">
        <f t="shared" si="23"/>
        <v>5.4894283476898981E-2</v>
      </c>
      <c r="I183" s="5"/>
    </row>
    <row r="184" spans="1:9" ht="18">
      <c r="A184" s="27" t="s">
        <v>20</v>
      </c>
      <c r="B184" s="30" t="s">
        <v>122</v>
      </c>
      <c r="C184" s="35" t="s">
        <v>20</v>
      </c>
      <c r="D184" s="31">
        <v>28955.3</v>
      </c>
      <c r="E184" s="31">
        <v>8485.1</v>
      </c>
      <c r="F184" s="31">
        <v>5663.7</v>
      </c>
      <c r="G184" s="57">
        <f t="shared" si="22"/>
        <v>0.19560149609915975</v>
      </c>
      <c r="H184" s="57">
        <f t="shared" si="23"/>
        <v>0.6674877137570564</v>
      </c>
      <c r="I184" s="5"/>
    </row>
    <row r="185" spans="1:9" ht="17.399999999999999">
      <c r="A185" s="33" t="s">
        <v>21</v>
      </c>
      <c r="B185" s="32" t="s">
        <v>72</v>
      </c>
      <c r="C185" s="33"/>
      <c r="D185" s="28">
        <f>D186++D187</f>
        <v>129441.1</v>
      </c>
      <c r="E185" s="28">
        <f t="shared" ref="E185:F185" si="24">E186++E187</f>
        <v>37919</v>
      </c>
      <c r="F185" s="28">
        <f t="shared" si="24"/>
        <v>24290</v>
      </c>
      <c r="G185" s="56">
        <f t="shared" si="22"/>
        <v>0.18765291704103254</v>
      </c>
      <c r="H185" s="56">
        <f t="shared" si="23"/>
        <v>0.64057596455602728</v>
      </c>
      <c r="I185" s="5"/>
    </row>
    <row r="186" spans="1:9" ht="18">
      <c r="A186" s="27" t="s">
        <v>22</v>
      </c>
      <c r="B186" s="30" t="s">
        <v>23</v>
      </c>
      <c r="C186" s="35" t="s">
        <v>22</v>
      </c>
      <c r="D186" s="31">
        <v>103234.7</v>
      </c>
      <c r="E186" s="31">
        <v>31082.799999999999</v>
      </c>
      <c r="F186" s="31">
        <v>18371.8</v>
      </c>
      <c r="G186" s="57">
        <f t="shared" si="22"/>
        <v>0.17796148000623821</v>
      </c>
      <c r="H186" s="57">
        <f t="shared" si="23"/>
        <v>0.59106000746393506</v>
      </c>
      <c r="I186" s="5"/>
    </row>
    <row r="187" spans="1:9" ht="18">
      <c r="A187" s="27" t="s">
        <v>24</v>
      </c>
      <c r="B187" s="30" t="s">
        <v>133</v>
      </c>
      <c r="C187" s="35" t="s">
        <v>24</v>
      </c>
      <c r="D187" s="31">
        <v>26206.400000000001</v>
      </c>
      <c r="E187" s="31">
        <v>6836.2</v>
      </c>
      <c r="F187" s="31">
        <v>5918.2</v>
      </c>
      <c r="G187" s="57">
        <f t="shared" si="22"/>
        <v>0.22583033152207094</v>
      </c>
      <c r="H187" s="57">
        <f t="shared" si="23"/>
        <v>0.86571487083467424</v>
      </c>
      <c r="I187" s="5"/>
    </row>
    <row r="188" spans="1:9" ht="17.399999999999999">
      <c r="A188" s="33" t="s">
        <v>25</v>
      </c>
      <c r="B188" s="32" t="s">
        <v>26</v>
      </c>
      <c r="C188" s="33"/>
      <c r="D188" s="28">
        <f>D189+D190+D191+D192+D195+D200</f>
        <v>25454.499999999996</v>
      </c>
      <c r="E188" s="28">
        <f t="shared" ref="E188:F188" si="25">E189+E190+E191+E192+E195+E200</f>
        <v>8716.1999999999989</v>
      </c>
      <c r="F188" s="28">
        <f t="shared" si="25"/>
        <v>8163.9</v>
      </c>
      <c r="G188" s="56">
        <f t="shared" si="22"/>
        <v>0.32072521558074213</v>
      </c>
      <c r="H188" s="56">
        <f t="shared" si="23"/>
        <v>0.93663523094926693</v>
      </c>
      <c r="I188" s="5"/>
    </row>
    <row r="189" spans="1:9" ht="18">
      <c r="A189" s="27" t="s">
        <v>27</v>
      </c>
      <c r="B189" s="45" t="s">
        <v>87</v>
      </c>
      <c r="C189" s="27" t="s">
        <v>27</v>
      </c>
      <c r="D189" s="31">
        <v>1201.9000000000001</v>
      </c>
      <c r="E189" s="31">
        <v>298.60000000000002</v>
      </c>
      <c r="F189" s="31">
        <v>245.4</v>
      </c>
      <c r="G189" s="57">
        <f t="shared" si="22"/>
        <v>0.20417672019302768</v>
      </c>
      <c r="H189" s="57">
        <f t="shared" si="23"/>
        <v>0.82183523107836565</v>
      </c>
      <c r="I189" s="5"/>
    </row>
    <row r="190" spans="1:9" ht="18">
      <c r="A190" s="27" t="s">
        <v>28</v>
      </c>
      <c r="B190" s="45" t="s">
        <v>121</v>
      </c>
      <c r="C190" s="27" t="s">
        <v>28</v>
      </c>
      <c r="D190" s="31">
        <v>16862.099999999999</v>
      </c>
      <c r="E190" s="31">
        <v>6342.2</v>
      </c>
      <c r="F190" s="31">
        <v>6244.2</v>
      </c>
      <c r="G190" s="57">
        <f t="shared" si="22"/>
        <v>0.37030974789616955</v>
      </c>
      <c r="H190" s="57">
        <f t="shared" si="23"/>
        <v>0.98454794866134776</v>
      </c>
      <c r="I190" s="5"/>
    </row>
    <row r="191" spans="1:9" ht="18">
      <c r="A191" s="27" t="s">
        <v>29</v>
      </c>
      <c r="B191" s="45" t="s">
        <v>189</v>
      </c>
      <c r="C191" s="27" t="s">
        <v>29</v>
      </c>
      <c r="D191" s="31">
        <v>4.0999999999999996</v>
      </c>
      <c r="E191" s="31">
        <v>1.2</v>
      </c>
      <c r="F191" s="31">
        <v>0.7</v>
      </c>
      <c r="G191" s="57">
        <f t="shared" si="22"/>
        <v>0.17073170731707318</v>
      </c>
      <c r="H191" s="57">
        <f t="shared" si="23"/>
        <v>0.58333333333333337</v>
      </c>
      <c r="I191" s="5"/>
    </row>
    <row r="192" spans="1:9" ht="31.2" hidden="1">
      <c r="A192" s="27"/>
      <c r="B192" s="45" t="s">
        <v>321</v>
      </c>
      <c r="C192" s="27"/>
      <c r="D192" s="31">
        <f>D193+D194</f>
        <v>273.3</v>
      </c>
      <c r="E192" s="31">
        <f t="shared" ref="E192:F192" si="26">E193+E194</f>
        <v>273.3</v>
      </c>
      <c r="F192" s="31">
        <f t="shared" si="26"/>
        <v>273.3</v>
      </c>
      <c r="G192" s="57">
        <f t="shared" si="22"/>
        <v>1</v>
      </c>
      <c r="H192" s="57">
        <f t="shared" si="23"/>
        <v>1</v>
      </c>
      <c r="I192" s="5"/>
    </row>
    <row r="193" spans="1:9" ht="46.8" hidden="1">
      <c r="A193" s="27" t="s">
        <v>29</v>
      </c>
      <c r="B193" s="45" t="s">
        <v>362</v>
      </c>
      <c r="C193" s="27" t="s">
        <v>142</v>
      </c>
      <c r="D193" s="31">
        <v>184.6</v>
      </c>
      <c r="E193" s="31">
        <v>184.6</v>
      </c>
      <c r="F193" s="31">
        <v>184.6</v>
      </c>
      <c r="G193" s="57">
        <f t="shared" si="22"/>
        <v>1</v>
      </c>
      <c r="H193" s="57">
        <f t="shared" si="23"/>
        <v>1</v>
      </c>
      <c r="I193" s="5"/>
    </row>
    <row r="194" spans="1:9" ht="46.8" hidden="1">
      <c r="A194" s="27" t="s">
        <v>29</v>
      </c>
      <c r="B194" s="45" t="s">
        <v>144</v>
      </c>
      <c r="C194" s="27" t="s">
        <v>143</v>
      </c>
      <c r="D194" s="31">
        <v>88.7</v>
      </c>
      <c r="E194" s="31">
        <v>88.7</v>
      </c>
      <c r="F194" s="31">
        <v>88.7</v>
      </c>
      <c r="G194" s="57">
        <f t="shared" si="22"/>
        <v>1</v>
      </c>
      <c r="H194" s="57">
        <f t="shared" si="23"/>
        <v>1</v>
      </c>
      <c r="I194" s="5"/>
    </row>
    <row r="195" spans="1:9" ht="62.4" hidden="1">
      <c r="A195" s="27"/>
      <c r="B195" s="45" t="s">
        <v>306</v>
      </c>
      <c r="C195" s="27" t="s">
        <v>307</v>
      </c>
      <c r="D195" s="31">
        <v>7079.9</v>
      </c>
      <c r="E195" s="31">
        <v>1792.6</v>
      </c>
      <c r="F195" s="31">
        <v>1397</v>
      </c>
      <c r="G195" s="57">
        <f t="shared" si="22"/>
        <v>0.1973191711747341</v>
      </c>
      <c r="H195" s="57">
        <f t="shared" si="23"/>
        <v>0.77931496150842361</v>
      </c>
      <c r="I195" s="5"/>
    </row>
    <row r="196" spans="1:9" ht="31.2" hidden="1">
      <c r="A196" s="27" t="s">
        <v>28</v>
      </c>
      <c r="B196" s="30" t="s">
        <v>90</v>
      </c>
      <c r="C196" s="27" t="s">
        <v>91</v>
      </c>
      <c r="D196" s="31"/>
      <c r="E196" s="31"/>
      <c r="F196" s="31"/>
      <c r="G196" s="57" t="e">
        <f t="shared" si="22"/>
        <v>#DIV/0!</v>
      </c>
      <c r="H196" s="57" t="e">
        <f t="shared" si="23"/>
        <v>#DIV/0!</v>
      </c>
      <c r="I196" s="5"/>
    </row>
    <row r="197" spans="1:9" ht="46.8" hidden="1">
      <c r="A197" s="27" t="s">
        <v>28</v>
      </c>
      <c r="B197" s="30" t="s">
        <v>80</v>
      </c>
      <c r="C197" s="27" t="s">
        <v>81</v>
      </c>
      <c r="D197" s="31"/>
      <c r="E197" s="31"/>
      <c r="F197" s="31"/>
      <c r="G197" s="57" t="e">
        <f t="shared" si="22"/>
        <v>#DIV/0!</v>
      </c>
      <c r="H197" s="57" t="e">
        <f t="shared" si="23"/>
        <v>#DIV/0!</v>
      </c>
      <c r="I197" s="5"/>
    </row>
    <row r="198" spans="1:9" ht="31.2" hidden="1">
      <c r="A198" s="27" t="s">
        <v>28</v>
      </c>
      <c r="B198" s="30" t="s">
        <v>92</v>
      </c>
      <c r="C198" s="27" t="s">
        <v>93</v>
      </c>
      <c r="D198" s="31"/>
      <c r="E198" s="31"/>
      <c r="F198" s="31"/>
      <c r="G198" s="57" t="e">
        <f t="shared" si="22"/>
        <v>#DIV/0!</v>
      </c>
      <c r="H198" s="57" t="e">
        <f t="shared" si="23"/>
        <v>#DIV/0!</v>
      </c>
      <c r="I198" s="5"/>
    </row>
    <row r="199" spans="1:9" ht="62.4" hidden="1">
      <c r="A199" s="27" t="s">
        <v>28</v>
      </c>
      <c r="B199" s="30" t="s">
        <v>95</v>
      </c>
      <c r="C199" s="27" t="s">
        <v>94</v>
      </c>
      <c r="D199" s="31"/>
      <c r="E199" s="31"/>
      <c r="F199" s="31"/>
      <c r="G199" s="57" t="e">
        <f t="shared" si="22"/>
        <v>#DIV/0!</v>
      </c>
      <c r="H199" s="57" t="e">
        <f t="shared" si="23"/>
        <v>#DIV/0!</v>
      </c>
      <c r="I199" s="5"/>
    </row>
    <row r="200" spans="1:9" ht="93.6" hidden="1">
      <c r="A200" s="27" t="s">
        <v>29</v>
      </c>
      <c r="B200" s="30" t="s">
        <v>363</v>
      </c>
      <c r="C200" s="27" t="s">
        <v>105</v>
      </c>
      <c r="D200" s="31">
        <v>33.200000000000003</v>
      </c>
      <c r="E200" s="31">
        <v>8.3000000000000007</v>
      </c>
      <c r="F200" s="31">
        <v>3.3</v>
      </c>
      <c r="G200" s="57">
        <f t="shared" si="22"/>
        <v>9.939759036144577E-2</v>
      </c>
      <c r="H200" s="57">
        <f t="shared" si="23"/>
        <v>0.39759036144578308</v>
      </c>
      <c r="I200" s="5"/>
    </row>
    <row r="201" spans="1:9" ht="17.399999999999999">
      <c r="A201" s="33" t="s">
        <v>30</v>
      </c>
      <c r="B201" s="32" t="s">
        <v>56</v>
      </c>
      <c r="C201" s="33"/>
      <c r="D201" s="28">
        <f>D202</f>
        <v>1108.7</v>
      </c>
      <c r="E201" s="28">
        <f t="shared" ref="E201:F201" si="27">E202</f>
        <v>280.8</v>
      </c>
      <c r="F201" s="28">
        <f t="shared" si="27"/>
        <v>223.2</v>
      </c>
      <c r="G201" s="56">
        <f t="shared" si="22"/>
        <v>0.20131685758095064</v>
      </c>
      <c r="H201" s="56">
        <f t="shared" si="23"/>
        <v>0.79487179487179482</v>
      </c>
      <c r="I201" s="5"/>
    </row>
    <row r="202" spans="1:9" ht="22.5" customHeight="1">
      <c r="A202" s="27" t="s">
        <v>57</v>
      </c>
      <c r="B202" s="30" t="s">
        <v>58</v>
      </c>
      <c r="C202" s="27" t="s">
        <v>57</v>
      </c>
      <c r="D202" s="31">
        <v>1108.7</v>
      </c>
      <c r="E202" s="31">
        <v>280.8</v>
      </c>
      <c r="F202" s="31">
        <v>223.2</v>
      </c>
      <c r="G202" s="57">
        <f t="shared" si="22"/>
        <v>0.20131685758095064</v>
      </c>
      <c r="H202" s="57">
        <f t="shared" si="23"/>
        <v>0.79487179487179482</v>
      </c>
      <c r="I202" s="5"/>
    </row>
    <row r="203" spans="1:9" ht="17.399999999999999">
      <c r="A203" s="33" t="s">
        <v>59</v>
      </c>
      <c r="B203" s="32" t="s">
        <v>60</v>
      </c>
      <c r="C203" s="33"/>
      <c r="D203" s="28">
        <f>D204</f>
        <v>1050.0999999999999</v>
      </c>
      <c r="E203" s="28">
        <f t="shared" ref="E203:F203" si="28">E204</f>
        <v>585.4</v>
      </c>
      <c r="F203" s="28">
        <f t="shared" si="28"/>
        <v>164.9</v>
      </c>
      <c r="G203" s="56">
        <f t="shared" si="22"/>
        <v>0.15703266355585185</v>
      </c>
      <c r="H203" s="56">
        <f t="shared" si="23"/>
        <v>0.28168773488213189</v>
      </c>
      <c r="I203" s="5"/>
    </row>
    <row r="204" spans="1:9" ht="18">
      <c r="A204" s="27" t="s">
        <v>61</v>
      </c>
      <c r="B204" s="30" t="s">
        <v>62</v>
      </c>
      <c r="C204" s="27" t="s">
        <v>61</v>
      </c>
      <c r="D204" s="31">
        <v>1050.0999999999999</v>
      </c>
      <c r="E204" s="31">
        <v>585.4</v>
      </c>
      <c r="F204" s="31">
        <v>164.9</v>
      </c>
      <c r="G204" s="57">
        <f t="shared" si="22"/>
        <v>0.15703266355585185</v>
      </c>
      <c r="H204" s="57">
        <f t="shared" si="23"/>
        <v>0.28168773488213189</v>
      </c>
    </row>
    <row r="205" spans="1:9" ht="31.2">
      <c r="A205" s="33" t="s">
        <v>63</v>
      </c>
      <c r="B205" s="32" t="s">
        <v>64</v>
      </c>
      <c r="C205" s="33"/>
      <c r="D205" s="28">
        <f>D206</f>
        <v>300</v>
      </c>
      <c r="E205" s="28">
        <f>E206</f>
        <v>0</v>
      </c>
      <c r="F205" s="28">
        <f>F206</f>
        <v>0</v>
      </c>
      <c r="G205" s="56">
        <f t="shared" si="22"/>
        <v>0</v>
      </c>
      <c r="H205" s="56">
        <v>0</v>
      </c>
    </row>
    <row r="206" spans="1:9" ht="31.2">
      <c r="A206" s="27" t="s">
        <v>65</v>
      </c>
      <c r="B206" s="30" t="s">
        <v>82</v>
      </c>
      <c r="C206" s="27" t="s">
        <v>65</v>
      </c>
      <c r="D206" s="31">
        <v>300</v>
      </c>
      <c r="E206" s="31">
        <v>0</v>
      </c>
      <c r="F206" s="31">
        <v>0</v>
      </c>
      <c r="G206" s="57">
        <f t="shared" si="22"/>
        <v>0</v>
      </c>
      <c r="H206" s="57">
        <v>0</v>
      </c>
    </row>
    <row r="207" spans="1:9" ht="17.399999999999999">
      <c r="A207" s="33" t="s">
        <v>66</v>
      </c>
      <c r="B207" s="32" t="s">
        <v>69</v>
      </c>
      <c r="C207" s="33"/>
      <c r="D207" s="28">
        <f>D208+D210+D209</f>
        <v>14001.5</v>
      </c>
      <c r="E207" s="28">
        <f t="shared" ref="E207:F207" si="29">E208+E210+E209</f>
        <v>4000.2999999999997</v>
      </c>
      <c r="F207" s="28">
        <f t="shared" si="29"/>
        <v>717</v>
      </c>
      <c r="G207" s="56">
        <f t="shared" si="22"/>
        <v>5.1208799057243869E-2</v>
      </c>
      <c r="H207" s="56">
        <f t="shared" si="23"/>
        <v>0.17923655725820564</v>
      </c>
    </row>
    <row r="208" spans="1:9" ht="65.25" customHeight="1">
      <c r="A208" s="27" t="s">
        <v>67</v>
      </c>
      <c r="B208" s="30" t="s">
        <v>106</v>
      </c>
      <c r="C208" s="27" t="s">
        <v>107</v>
      </c>
      <c r="D208" s="31">
        <v>2868.5</v>
      </c>
      <c r="E208" s="31">
        <v>717.1</v>
      </c>
      <c r="F208" s="31">
        <v>717</v>
      </c>
      <c r="G208" s="57">
        <f t="shared" si="22"/>
        <v>0.24995642321770961</v>
      </c>
      <c r="H208" s="57">
        <f t="shared" si="23"/>
        <v>0.99986054943522518</v>
      </c>
    </row>
    <row r="209" spans="1:9" ht="31.2" hidden="1">
      <c r="A209" s="27" t="s">
        <v>67</v>
      </c>
      <c r="B209" s="30" t="s">
        <v>108</v>
      </c>
      <c r="C209" s="27" t="s">
        <v>109</v>
      </c>
      <c r="D209" s="31"/>
      <c r="E209" s="31"/>
      <c r="F209" s="31"/>
      <c r="G209" s="57" t="e">
        <f t="shared" si="22"/>
        <v>#DIV/0!</v>
      </c>
      <c r="H209" s="57" t="e">
        <f t="shared" si="23"/>
        <v>#DIV/0!</v>
      </c>
      <c r="I209" s="13"/>
    </row>
    <row r="210" spans="1:9" ht="35.25" customHeight="1">
      <c r="A210" s="27" t="s">
        <v>68</v>
      </c>
      <c r="B210" s="30" t="s">
        <v>88</v>
      </c>
      <c r="C210" s="27" t="s">
        <v>110</v>
      </c>
      <c r="D210" s="31">
        <v>11133</v>
      </c>
      <c r="E210" s="31">
        <v>3283.2</v>
      </c>
      <c r="F210" s="31">
        <v>0</v>
      </c>
      <c r="G210" s="57">
        <f t="shared" si="22"/>
        <v>0</v>
      </c>
      <c r="H210" s="57">
        <f t="shared" si="23"/>
        <v>0</v>
      </c>
    </row>
    <row r="211" spans="1:9" ht="17.399999999999999">
      <c r="A211" s="33"/>
      <c r="B211" s="26" t="s">
        <v>31</v>
      </c>
      <c r="C211" s="33"/>
      <c r="D211" s="28">
        <f>D45+D60+D77+D138+D178+D185+D188+D201+D203+D205+D207</f>
        <v>966342.6</v>
      </c>
      <c r="E211" s="28">
        <f>E45+E60+E77+E138+E178+E185+E188+E201+E203+E205+E207</f>
        <v>296455.50000000006</v>
      </c>
      <c r="F211" s="28">
        <f>F45+F60+F77+F138+F178+F185+F188+F201+F203+F205+F207</f>
        <v>193314.3</v>
      </c>
      <c r="G211" s="56">
        <f t="shared" si="22"/>
        <v>0.20004737450258323</v>
      </c>
      <c r="H211" s="56">
        <f t="shared" si="23"/>
        <v>0.65208538886949285</v>
      </c>
    </row>
    <row r="212" spans="1:9" ht="18">
      <c r="A212" s="47"/>
      <c r="B212" s="30" t="s">
        <v>44</v>
      </c>
      <c r="C212" s="27"/>
      <c r="D212" s="48">
        <f>D207</f>
        <v>14001.5</v>
      </c>
      <c r="E212" s="48">
        <f>E207</f>
        <v>4000.2999999999997</v>
      </c>
      <c r="F212" s="48">
        <f>F207</f>
        <v>717</v>
      </c>
      <c r="G212" s="57">
        <f t="shared" si="22"/>
        <v>5.1208799057243869E-2</v>
      </c>
      <c r="H212" s="57">
        <f t="shared" si="23"/>
        <v>0.17923655725820564</v>
      </c>
      <c r="I212" s="13"/>
    </row>
    <row r="213" spans="1:9" ht="18">
      <c r="A213" s="49"/>
      <c r="B213" s="49"/>
      <c r="C213" s="50"/>
      <c r="D213" s="51"/>
      <c r="E213" s="51"/>
      <c r="F213" s="51"/>
      <c r="G213" s="51"/>
      <c r="H213" s="52"/>
    </row>
    <row r="214" spans="1:9" ht="18" hidden="1">
      <c r="A214" s="49"/>
      <c r="B214" s="49"/>
      <c r="C214" s="50"/>
      <c r="D214" s="51"/>
      <c r="E214" s="51"/>
      <c r="F214" s="51"/>
      <c r="G214" s="51"/>
      <c r="H214" s="52"/>
    </row>
    <row r="215" spans="1:9" ht="18">
      <c r="A215" s="49"/>
      <c r="B215" s="49" t="s">
        <v>134</v>
      </c>
      <c r="C215" s="50"/>
      <c r="D215" s="51"/>
      <c r="E215" s="51"/>
      <c r="F215" s="51">
        <v>29281</v>
      </c>
      <c r="G215" s="51"/>
      <c r="H215" s="52"/>
    </row>
    <row r="216" spans="1:9" ht="18" hidden="1">
      <c r="A216" s="49"/>
      <c r="B216" s="53" t="s">
        <v>135</v>
      </c>
      <c r="C216" s="50"/>
      <c r="D216" s="51"/>
      <c r="E216" s="51"/>
      <c r="F216" s="51">
        <v>0</v>
      </c>
      <c r="G216" s="51"/>
      <c r="H216" s="52"/>
    </row>
    <row r="217" spans="1:9" ht="18" hidden="1">
      <c r="A217" s="49"/>
      <c r="B217" s="49" t="s">
        <v>45</v>
      </c>
      <c r="C217" s="50"/>
      <c r="D217" s="51"/>
      <c r="E217" s="51"/>
      <c r="F217" s="51"/>
      <c r="G217" s="51"/>
      <c r="H217" s="52"/>
    </row>
    <row r="218" spans="1:9" ht="18" hidden="1">
      <c r="A218" s="49"/>
      <c r="B218" s="49" t="s">
        <v>46</v>
      </c>
      <c r="C218" s="50"/>
      <c r="D218" s="51"/>
      <c r="E218" s="51"/>
      <c r="F218" s="51"/>
      <c r="G218" s="51"/>
      <c r="H218" s="54"/>
    </row>
    <row r="219" spans="1:9" ht="18" hidden="1">
      <c r="A219" s="49"/>
      <c r="B219" s="49"/>
      <c r="C219" s="50"/>
      <c r="D219" s="51"/>
      <c r="E219" s="51"/>
      <c r="F219" s="51"/>
      <c r="G219" s="51"/>
      <c r="H219" s="52"/>
    </row>
    <row r="220" spans="1:9" ht="18" hidden="1">
      <c r="A220" s="49"/>
      <c r="B220" s="49" t="s">
        <v>47</v>
      </c>
      <c r="C220" s="50"/>
      <c r="D220" s="51"/>
      <c r="E220" s="51"/>
      <c r="F220" s="51"/>
      <c r="G220" s="51"/>
      <c r="H220" s="52"/>
    </row>
    <row r="221" spans="1:9" ht="18" hidden="1">
      <c r="A221" s="49"/>
      <c r="B221" s="49" t="s">
        <v>48</v>
      </c>
      <c r="C221" s="50"/>
      <c r="D221" s="51"/>
      <c r="E221" s="51"/>
      <c r="F221" s="51">
        <v>0</v>
      </c>
      <c r="G221" s="51"/>
      <c r="H221" s="54"/>
    </row>
    <row r="222" spans="1:9" ht="18" hidden="1">
      <c r="A222" s="49"/>
      <c r="B222" s="49"/>
      <c r="C222" s="50"/>
      <c r="D222" s="51"/>
      <c r="E222" s="51"/>
      <c r="F222" s="51"/>
      <c r="G222" s="51"/>
      <c r="H222" s="52"/>
      <c r="I222" s="14"/>
    </row>
    <row r="223" spans="1:9" ht="18" hidden="1">
      <c r="A223" s="49"/>
      <c r="B223" s="49" t="s">
        <v>49</v>
      </c>
      <c r="C223" s="50"/>
      <c r="D223" s="51"/>
      <c r="E223" s="51"/>
      <c r="F223" s="51"/>
      <c r="G223" s="51"/>
      <c r="H223" s="52"/>
    </row>
    <row r="224" spans="1:9" ht="18" hidden="1">
      <c r="A224" s="49"/>
      <c r="B224" s="49" t="s">
        <v>50</v>
      </c>
      <c r="C224" s="50"/>
      <c r="D224" s="51"/>
      <c r="E224" s="51"/>
      <c r="F224" s="51"/>
      <c r="G224" s="51"/>
      <c r="H224" s="52"/>
    </row>
    <row r="225" spans="1:8" ht="18" hidden="1">
      <c r="A225" s="49"/>
      <c r="B225" s="49"/>
      <c r="C225" s="50"/>
      <c r="D225" s="51"/>
      <c r="E225" s="51"/>
      <c r="F225" s="51"/>
      <c r="G225" s="51"/>
      <c r="H225" s="52"/>
    </row>
    <row r="226" spans="1:8" ht="18" hidden="1">
      <c r="A226" s="49"/>
      <c r="B226" s="53" t="s">
        <v>136</v>
      </c>
      <c r="C226" s="50"/>
      <c r="D226" s="51"/>
      <c r="E226" s="51"/>
      <c r="F226" s="51">
        <v>0</v>
      </c>
      <c r="G226" s="51"/>
      <c r="H226" s="52"/>
    </row>
    <row r="227" spans="1:8" ht="18" hidden="1">
      <c r="A227" s="49"/>
      <c r="B227" s="49"/>
      <c r="C227" s="50"/>
      <c r="D227" s="51"/>
      <c r="E227" s="51"/>
      <c r="F227" s="51"/>
      <c r="G227" s="51"/>
      <c r="H227" s="55"/>
    </row>
    <row r="228" spans="1:8" ht="18" hidden="1">
      <c r="A228" s="49"/>
      <c r="B228" s="53"/>
      <c r="C228" s="50"/>
      <c r="D228" s="51"/>
      <c r="E228" s="51"/>
      <c r="F228" s="51"/>
      <c r="G228" s="51"/>
      <c r="H228" s="52"/>
    </row>
    <row r="229" spans="1:8" ht="18" hidden="1">
      <c r="A229" s="49"/>
      <c r="B229" s="49"/>
      <c r="C229" s="50"/>
      <c r="D229" s="51"/>
      <c r="E229" s="51"/>
      <c r="F229" s="51"/>
      <c r="G229" s="51"/>
      <c r="H229" s="52"/>
    </row>
    <row r="230" spans="1:8" ht="18">
      <c r="A230" s="49"/>
      <c r="B230" s="49" t="s">
        <v>51</v>
      </c>
      <c r="C230" s="50"/>
      <c r="D230" s="51"/>
      <c r="E230" s="51"/>
      <c r="F230" s="51">
        <f>F215+F40+F218+F221-F211-F224-F226+F216</f>
        <v>40821.400000000023</v>
      </c>
      <c r="G230" s="51"/>
      <c r="H230" s="51"/>
    </row>
    <row r="231" spans="1:8" ht="18" hidden="1">
      <c r="A231" s="49"/>
      <c r="B231" s="49"/>
      <c r="C231" s="50"/>
      <c r="D231" s="51"/>
      <c r="E231" s="51"/>
      <c r="F231" s="51"/>
      <c r="G231" s="51"/>
      <c r="H231" s="52"/>
    </row>
    <row r="232" spans="1:8" ht="18" hidden="1">
      <c r="A232" s="49"/>
      <c r="B232" s="49"/>
      <c r="C232" s="50"/>
      <c r="D232" s="51"/>
      <c r="E232" s="51"/>
      <c r="F232" s="51"/>
      <c r="G232" s="51"/>
      <c r="H232" s="52"/>
    </row>
    <row r="233" spans="1:8" ht="18" hidden="1">
      <c r="A233" s="49"/>
      <c r="B233" s="49" t="s">
        <v>364</v>
      </c>
      <c r="C233" s="50"/>
      <c r="D233" s="51"/>
      <c r="E233" s="51"/>
      <c r="F233" s="51"/>
      <c r="G233" s="51"/>
      <c r="H233" s="52"/>
    </row>
    <row r="234" spans="1:8" ht="18" hidden="1">
      <c r="A234" s="49"/>
      <c r="B234" s="49" t="s">
        <v>365</v>
      </c>
      <c r="C234" s="50"/>
      <c r="D234" s="51"/>
      <c r="E234" s="51"/>
      <c r="F234" s="51"/>
      <c r="G234" s="51"/>
      <c r="H234" s="52"/>
    </row>
    <row r="235" spans="1:8" ht="18" hidden="1">
      <c r="A235" s="49"/>
      <c r="B235" s="49" t="s">
        <v>366</v>
      </c>
      <c r="C235" s="50"/>
      <c r="D235" s="51"/>
      <c r="E235" s="51"/>
      <c r="F235" s="51"/>
      <c r="G235" s="51"/>
      <c r="H235" s="52"/>
    </row>
    <row r="236" spans="1:8" hidden="1"/>
    <row r="237" spans="1:8" hidden="1"/>
    <row r="238" spans="1:8" hidden="1"/>
    <row r="240" spans="1:8">
      <c r="B240" s="15" t="s">
        <v>382</v>
      </c>
    </row>
  </sheetData>
  <mergeCells count="21">
    <mergeCell ref="A42:H42"/>
    <mergeCell ref="L46:N47"/>
    <mergeCell ref="J46:K46"/>
    <mergeCell ref="J47:K47"/>
    <mergeCell ref="F43:F44"/>
    <mergeCell ref="G43:G44"/>
    <mergeCell ref="H43:H44"/>
    <mergeCell ref="A43:A44"/>
    <mergeCell ref="B43:B44"/>
    <mergeCell ref="C43:C44"/>
    <mergeCell ref="D43:D44"/>
    <mergeCell ref="E43:E44"/>
    <mergeCell ref="D1:H1"/>
    <mergeCell ref="A2:H2"/>
    <mergeCell ref="F3:F4"/>
    <mergeCell ref="A3:A4"/>
    <mergeCell ref="G3:G4"/>
    <mergeCell ref="B3:B4"/>
    <mergeCell ref="E3:E4"/>
    <mergeCell ref="H3:H4"/>
    <mergeCell ref="D3:D4"/>
  </mergeCells>
  <phoneticPr fontId="0" type="noConversion"/>
  <pageMargins left="0.15748031496062992" right="0.23622047244094491" top="0.35433070866141736" bottom="0.39370078740157483" header="0" footer="0"/>
  <pageSetup paperSize="9" scale="65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</vt:lpstr>
      <vt:lpstr>МР!Область_печати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2022-04-13T07:14:37Z</cp:lastPrinted>
  <dcterms:created xsi:type="dcterms:W3CDTF">1996-10-08T23:32:33Z</dcterms:created>
  <dcterms:modified xsi:type="dcterms:W3CDTF">2022-04-13T07:15:26Z</dcterms:modified>
</cp:coreProperties>
</file>