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19-2021гг" sheetId="1" r:id="rId1"/>
  </sheets>
  <calcPr calcId="124519"/>
</workbook>
</file>

<file path=xl/calcChain.xml><?xml version="1.0" encoding="utf-8"?>
<calcChain xmlns="http://schemas.openxmlformats.org/spreadsheetml/2006/main">
  <c r="C24" i="1"/>
  <c r="C36"/>
  <c r="C35"/>
  <c r="C21"/>
  <c r="C37"/>
  <c r="C29" l="1"/>
  <c r="C30" l="1"/>
  <c r="D34" l="1"/>
  <c r="E36"/>
  <c r="E31" l="1"/>
  <c r="E30"/>
  <c r="E29"/>
  <c r="E28"/>
  <c r="E27"/>
  <c r="E26"/>
  <c r="E25"/>
  <c r="E24"/>
  <c r="E23"/>
  <c r="E21"/>
  <c r="E19"/>
  <c r="D31"/>
  <c r="D30"/>
  <c r="D29"/>
  <c r="D28"/>
  <c r="D27"/>
  <c r="D26"/>
  <c r="D25"/>
  <c r="D24"/>
  <c r="D23"/>
  <c r="D21"/>
  <c r="D19"/>
  <c r="C31"/>
  <c r="C27"/>
  <c r="C28"/>
  <c r="C26"/>
  <c r="C23"/>
  <c r="C25"/>
  <c r="D36"/>
  <c r="E35"/>
  <c r="D35"/>
  <c r="E34"/>
  <c r="C34"/>
  <c r="E37"/>
  <c r="D37"/>
  <c r="D22" l="1"/>
  <c r="E22"/>
  <c r="C22"/>
  <c r="D33" l="1"/>
  <c r="D32" s="1"/>
  <c r="E33"/>
  <c r="E32" s="1"/>
  <c r="C33"/>
  <c r="C32" s="1"/>
  <c r="D20" l="1"/>
  <c r="E20"/>
  <c r="C20"/>
  <c r="D18"/>
  <c r="E18"/>
  <c r="E17" s="1"/>
  <c r="C18"/>
  <c r="C17" s="1"/>
  <c r="D17" l="1"/>
  <c r="D38" s="1"/>
  <c r="E38"/>
  <c r="C38"/>
</calcChain>
</file>

<file path=xl/sharedStrings.xml><?xml version="1.0" encoding="utf-8"?>
<sst xmlns="http://schemas.openxmlformats.org/spreadsheetml/2006/main" count="58" uniqueCount="55">
  <si>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</si>
  <si>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</si>
  <si>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</si>
  <si>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</si>
  <si>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</si>
  <si>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</si>
  <si>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</si>
  <si>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</si>
  <si>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</si>
  <si>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</si>
  <si>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</si>
  <si>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</si>
  <si>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</si>
  <si>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</si>
  <si>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</si>
  <si>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</si>
  <si>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</si>
  <si>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</si>
  <si>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</si>
  <si>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</si>
  <si>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</si>
  <si>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</si>
  <si>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</si>
  <si>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</si>
  <si>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</si>
  <si>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</si>
  <si>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</si>
  <si>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</si>
  <si>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</si>
  <si>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</si>
  <si>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</si>
  <si>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2019 год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</si>
  <si>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</si>
  <si>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</si>
  <si>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</si>
  <si>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</si>
  <si>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</si>
  <si>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</si>
  <si>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</si>
  <si>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</si>
  <si>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</si>
  <si>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</si>
  <si>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</si>
  <si>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</si>
  <si>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</si>
  <si>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</si>
  <si>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</si>
  <si>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 xml:space="preserve">Распределение доходов бюджета Ртищевского муниципального района на 2019 год и на плановый период 2020 и 2021 годов
 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</si>
  <si>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</si>
  <si>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</si>
  <si>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</si>
  <si>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</si>
  <si>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</si>
  <si>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                                2019 года  № </t>
  </si>
  <si>
    <t xml:space="preserve">                                                    от 24 декабря 2018 года  № 39-265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</si>
</sst>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0" tint="-4.9989318521683403E-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6" fillId="0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4" fontId="7" fillId="0" borderId="7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 5" xfId="1"/>
    <cellStyle name="Обычный 2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5"/>
  <sheetViews>
    <sheetView tabSelected="1" view="pageBreakPreview" topLeftCell="A31" zoomScaleSheetLayoutView="100" workbookViewId="0">
      <selection activeCell="C24" sqref="C24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>
      <c r="B1" s="54" t="s">
        <v>29</v>
      </c>
      <c r="C1" s="54"/>
      <c r="D1" s="54"/>
      <c r="E1" s="54"/>
    </row>
    <row r="2" spans="1:6">
      <c r="B2" s="54" t="s">
        <v>0</v>
      </c>
      <c r="C2" s="54"/>
      <c r="D2" s="54"/>
      <c r="E2" s="54"/>
    </row>
    <row r="3" spans="1:6">
      <c r="B3" s="54" t="s">
        <v>1</v>
      </c>
      <c r="C3" s="54"/>
      <c r="D3" s="54"/>
      <c r="E3" s="54"/>
    </row>
    <row r="4" spans="1:6">
      <c r="B4" s="54" t="s">
        <v>53</v>
      </c>
      <c r="C4" s="54"/>
      <c r="D4" s="54"/>
      <c r="E4" s="54"/>
    </row>
    <row r="5" spans="1:6">
      <c r="B5" s="49"/>
      <c r="C5" s="49"/>
      <c r="D5" s="49"/>
      <c r="E5" s="49"/>
    </row>
    <row r="6" spans="1:6">
      <c r="B6" s="49"/>
      <c r="C6" s="49"/>
      <c r="D6" s="49"/>
      <c r="E6" s="49"/>
    </row>
    <row r="7" spans="1:6">
      <c r="B7" s="54" t="s">
        <v>29</v>
      </c>
      <c r="C7" s="54"/>
      <c r="D7" s="54"/>
      <c r="E7" s="54"/>
    </row>
    <row r="8" spans="1:6">
      <c r="B8" s="54" t="s">
        <v>0</v>
      </c>
      <c r="C8" s="54"/>
      <c r="D8" s="54"/>
      <c r="E8" s="54"/>
    </row>
    <row r="9" spans="1:6">
      <c r="B9" s="54" t="s">
        <v>1</v>
      </c>
      <c r="C9" s="54"/>
      <c r="D9" s="54"/>
      <c r="E9" s="54"/>
    </row>
    <row r="10" spans="1:6">
      <c r="B10" s="54" t="s">
        <v>54</v>
      </c>
      <c r="C10" s="54"/>
      <c r="D10" s="54"/>
      <c r="E10" s="54"/>
    </row>
    <row r="13" spans="1:6" s="3" customFormat="1" ht="28.5" customHeight="1">
      <c r="A13" s="53" t="s">
        <v>47</v>
      </c>
      <c r="B13" s="53"/>
      <c r="C13" s="53"/>
      <c r="D13" s="53"/>
      <c r="E13" s="53"/>
      <c r="F13" s="2"/>
    </row>
    <row r="14" spans="1:6" s="1" customFormat="1" ht="22.5" customHeight="1" thickBot="1">
      <c r="A14" s="18"/>
      <c r="B14" s="18"/>
      <c r="C14" s="18"/>
      <c r="D14" s="18"/>
      <c r="E14" s="18" t="s">
        <v>30</v>
      </c>
      <c r="F14" s="2"/>
    </row>
    <row r="15" spans="1:6" s="5" customFormat="1" ht="31.5">
      <c r="A15" s="19" t="s">
        <v>2</v>
      </c>
      <c r="B15" s="20" t="s">
        <v>3</v>
      </c>
      <c r="C15" s="21" t="s">
        <v>31</v>
      </c>
      <c r="D15" s="21" t="s">
        <v>32</v>
      </c>
      <c r="E15" s="22" t="s">
        <v>48</v>
      </c>
      <c r="F15" s="4"/>
    </row>
    <row r="16" spans="1:6" s="5" customFormat="1" ht="16.5" customHeight="1">
      <c r="A16" s="23">
        <v>1</v>
      </c>
      <c r="B16" s="24">
        <v>2</v>
      </c>
      <c r="C16" s="25">
        <v>3</v>
      </c>
      <c r="D16" s="25">
        <v>4</v>
      </c>
      <c r="E16" s="26">
        <v>5</v>
      </c>
      <c r="F16" s="4"/>
    </row>
    <row r="17" spans="1:6" s="7" customFormat="1" ht="16.5" customHeight="1">
      <c r="A17" s="27" t="s">
        <v>4</v>
      </c>
      <c r="B17" s="28" t="s">
        <v>35</v>
      </c>
      <c r="C17" s="29">
        <f>C18+C20+C22+C26+C27+C28+C29+C30+C31</f>
        <v>184047.59999999998</v>
      </c>
      <c r="D17" s="29">
        <f t="shared" ref="D17:E17" si="0">D18+D20+D22+D26+D27+D28+D29+D30+D31</f>
        <v>178920.09999999998</v>
      </c>
      <c r="E17" s="29">
        <f t="shared" si="0"/>
        <v>185361.2</v>
      </c>
      <c r="F17" s="6"/>
    </row>
    <row r="18" spans="1:6" s="7" customFormat="1" ht="16.5" customHeight="1">
      <c r="A18" s="27" t="s">
        <v>5</v>
      </c>
      <c r="B18" s="28" t="s">
        <v>6</v>
      </c>
      <c r="C18" s="30">
        <f>C19</f>
        <v>119313</v>
      </c>
      <c r="D18" s="30">
        <f t="shared" ref="D18:E18" si="1">D19</f>
        <v>123608.3</v>
      </c>
      <c r="E18" s="30">
        <f t="shared" si="1"/>
        <v>128058.3</v>
      </c>
      <c r="F18" s="6"/>
    </row>
    <row r="19" spans="1:6" s="7" customFormat="1" ht="16.5" customHeight="1">
      <c r="A19" s="31" t="s">
        <v>7</v>
      </c>
      <c r="B19" s="32" t="s">
        <v>8</v>
      </c>
      <c r="C19" s="33">
        <v>119313</v>
      </c>
      <c r="D19" s="33">
        <f>123608.3</f>
        <v>123608.3</v>
      </c>
      <c r="E19" s="34">
        <f>128058.3</f>
        <v>128058.3</v>
      </c>
      <c r="F19" s="6"/>
    </row>
    <row r="20" spans="1:6" s="7" customFormat="1" ht="33.75" customHeight="1">
      <c r="A20" s="35" t="s">
        <v>9</v>
      </c>
      <c r="B20" s="36" t="s">
        <v>10</v>
      </c>
      <c r="C20" s="30">
        <f>C21</f>
        <v>20241.3</v>
      </c>
      <c r="D20" s="30">
        <f t="shared" ref="D20:E20" si="2">D21</f>
        <v>19934</v>
      </c>
      <c r="E20" s="30">
        <f t="shared" si="2"/>
        <v>20651.599999999999</v>
      </c>
      <c r="F20" s="6"/>
    </row>
    <row r="21" spans="1:6" s="7" customFormat="1" ht="33" customHeight="1">
      <c r="A21" s="37" t="s">
        <v>11</v>
      </c>
      <c r="B21" s="38" t="s">
        <v>12</v>
      </c>
      <c r="C21" s="33">
        <f>19241.3+1000</f>
        <v>20241.3</v>
      </c>
      <c r="D21" s="33">
        <f>19934</f>
        <v>19934</v>
      </c>
      <c r="E21" s="34">
        <f>20651.6</f>
        <v>20651.599999999999</v>
      </c>
      <c r="F21" s="6"/>
    </row>
    <row r="22" spans="1:6" s="7" customFormat="1" ht="16.5" customHeight="1">
      <c r="A22" s="27" t="s">
        <v>13</v>
      </c>
      <c r="B22" s="28" t="s">
        <v>14</v>
      </c>
      <c r="C22" s="30">
        <f>C23+C24+C25</f>
        <v>27592</v>
      </c>
      <c r="D22" s="30">
        <f t="shared" ref="D22:E22" si="3">D23+D24+D25</f>
        <v>22145.5</v>
      </c>
      <c r="E22" s="30">
        <f t="shared" si="3"/>
        <v>22942.7</v>
      </c>
      <c r="F22" s="6"/>
    </row>
    <row r="23" spans="1:6" s="7" customFormat="1" ht="32.25" customHeight="1">
      <c r="A23" s="31" t="s">
        <v>15</v>
      </c>
      <c r="B23" s="32" t="s">
        <v>16</v>
      </c>
      <c r="C23" s="33">
        <f>12500</f>
        <v>12500</v>
      </c>
      <c r="D23" s="33">
        <f>12950</f>
        <v>12950</v>
      </c>
      <c r="E23" s="34">
        <f>13416.2</f>
        <v>13416.2</v>
      </c>
      <c r="F23" s="6"/>
    </row>
    <row r="24" spans="1:6" s="7" customFormat="1" ht="16.5" customHeight="1">
      <c r="A24" s="31" t="s">
        <v>17</v>
      </c>
      <c r="B24" s="32" t="s">
        <v>18</v>
      </c>
      <c r="C24" s="50">
        <f>8776+1175+200+300+4541</f>
        <v>14992</v>
      </c>
      <c r="D24" s="33">
        <f>9091.9</f>
        <v>9091.9</v>
      </c>
      <c r="E24" s="34">
        <f>9419.2</f>
        <v>9419.2000000000007</v>
      </c>
      <c r="F24" s="6"/>
    </row>
    <row r="25" spans="1:6" s="7" customFormat="1" ht="31.5" customHeight="1">
      <c r="A25" s="31" t="s">
        <v>43</v>
      </c>
      <c r="B25" s="32" t="s">
        <v>44</v>
      </c>
      <c r="C25" s="33">
        <f>100</f>
        <v>100</v>
      </c>
      <c r="D25" s="33">
        <f>103.6</f>
        <v>103.6</v>
      </c>
      <c r="E25" s="34">
        <f>107.3</f>
        <v>107.3</v>
      </c>
      <c r="F25" s="6"/>
    </row>
    <row r="26" spans="1:6" s="7" customFormat="1" ht="16.5" customHeight="1">
      <c r="A26" s="27" t="s">
        <v>19</v>
      </c>
      <c r="B26" s="28" t="s">
        <v>20</v>
      </c>
      <c r="C26" s="30">
        <f>4676</f>
        <v>4676</v>
      </c>
      <c r="D26" s="30">
        <f>4841.3</f>
        <v>4841.3</v>
      </c>
      <c r="E26" s="29">
        <f>5015.6</f>
        <v>5015.6000000000004</v>
      </c>
      <c r="F26" s="6"/>
    </row>
    <row r="27" spans="1:6" s="7" customFormat="1" ht="32.25" customHeight="1">
      <c r="A27" s="27" t="s">
        <v>21</v>
      </c>
      <c r="B27" s="28" t="s">
        <v>22</v>
      </c>
      <c r="C27" s="30">
        <f>4400+400</f>
        <v>4800</v>
      </c>
      <c r="D27" s="30">
        <f>4558+415</f>
        <v>4973</v>
      </c>
      <c r="E27" s="29">
        <f>4722.1+429.9</f>
        <v>5152</v>
      </c>
      <c r="F27" s="6"/>
    </row>
    <row r="28" spans="1:6" s="7" customFormat="1" ht="16.5" customHeight="1">
      <c r="A28" s="27" t="s">
        <v>23</v>
      </c>
      <c r="B28" s="28" t="s">
        <v>24</v>
      </c>
      <c r="C28" s="30">
        <f>660</f>
        <v>660</v>
      </c>
      <c r="D28" s="30">
        <f>684</f>
        <v>684</v>
      </c>
      <c r="E28" s="29">
        <f>708.6</f>
        <v>708.6</v>
      </c>
      <c r="F28" s="6"/>
    </row>
    <row r="29" spans="1:6" s="7" customFormat="1" ht="32.25" customHeight="1">
      <c r="A29" s="27" t="s">
        <v>45</v>
      </c>
      <c r="B29" s="28" t="s">
        <v>46</v>
      </c>
      <c r="C29" s="30">
        <f>0+120</f>
        <v>120</v>
      </c>
      <c r="D29" s="47">
        <f>0</f>
        <v>0</v>
      </c>
      <c r="E29" s="48">
        <f>0</f>
        <v>0</v>
      </c>
      <c r="F29" s="6"/>
    </row>
    <row r="30" spans="1:6" s="7" customFormat="1" ht="45" customHeight="1">
      <c r="A30" s="27" t="s">
        <v>25</v>
      </c>
      <c r="B30" s="28" t="s">
        <v>26</v>
      </c>
      <c r="C30" s="30">
        <f>700+4006</f>
        <v>4706</v>
      </c>
      <c r="D30" s="30">
        <f>725</f>
        <v>725</v>
      </c>
      <c r="E30" s="29">
        <f>751.1</f>
        <v>751.1</v>
      </c>
      <c r="F30" s="6"/>
    </row>
    <row r="31" spans="1:6" s="7" customFormat="1" ht="16.5" customHeight="1">
      <c r="A31" s="27" t="s">
        <v>27</v>
      </c>
      <c r="B31" s="28" t="s">
        <v>28</v>
      </c>
      <c r="C31" s="30">
        <f>493.3+1446</f>
        <v>1939.3</v>
      </c>
      <c r="D31" s="30">
        <f>511+1498</f>
        <v>2009</v>
      </c>
      <c r="E31" s="29">
        <f>529.4+1551.9</f>
        <v>2081.3000000000002</v>
      </c>
      <c r="F31" s="6"/>
    </row>
    <row r="32" spans="1:6" s="7" customFormat="1" ht="16.5" customHeight="1">
      <c r="A32" s="39" t="s">
        <v>33</v>
      </c>
      <c r="B32" s="40" t="s">
        <v>34</v>
      </c>
      <c r="C32" s="52">
        <f>C33</f>
        <v>595016.99999999988</v>
      </c>
      <c r="D32" s="45">
        <f t="shared" ref="D32:E32" si="4">D33</f>
        <v>504192.3</v>
      </c>
      <c r="E32" s="45">
        <f t="shared" si="4"/>
        <v>481900.1</v>
      </c>
      <c r="F32" s="6"/>
    </row>
    <row r="33" spans="1:6" s="7" customFormat="1" ht="60.75" customHeight="1">
      <c r="A33" s="41" t="s">
        <v>36</v>
      </c>
      <c r="B33" s="42" t="s">
        <v>37</v>
      </c>
      <c r="C33" s="51">
        <f>C34+C35+C36+C37</f>
        <v>595016.99999999988</v>
      </c>
      <c r="D33" s="43">
        <f t="shared" ref="D33:E33" si="5">D34+D35+D36+D37</f>
        <v>504192.3</v>
      </c>
      <c r="E33" s="44">
        <f t="shared" si="5"/>
        <v>481900.1</v>
      </c>
      <c r="F33" s="6"/>
    </row>
    <row r="34" spans="1:6" s="7" customFormat="1" ht="29.25" customHeight="1">
      <c r="A34" s="41" t="s">
        <v>49</v>
      </c>
      <c r="B34" s="42" t="s">
        <v>38</v>
      </c>
      <c r="C34" s="43">
        <f>(105262.6+33602.7)</f>
        <v>138865.29999999999</v>
      </c>
      <c r="D34" s="43">
        <f>(82320.4+0+29105.4)</f>
        <v>111425.79999999999</v>
      </c>
      <c r="E34" s="44">
        <f>(65261.4+0)</f>
        <v>65261.4</v>
      </c>
      <c r="F34" s="6"/>
    </row>
    <row r="35" spans="1:6" s="7" customFormat="1" ht="39.75" customHeight="1">
      <c r="A35" s="41" t="s">
        <v>50</v>
      </c>
      <c r="B35" s="42" t="s">
        <v>39</v>
      </c>
      <c r="C35" s="51">
        <f>((9091.5+1480)+14195+14227.6+11796)+(318.6)+(6368.4+844.7)-1190.9+8993.5+1242+8081.7</f>
        <v>75448.099999999991</v>
      </c>
      <c r="D35" s="43">
        <f>(0+15930+0+0)</f>
        <v>15930</v>
      </c>
      <c r="E35" s="44">
        <f>(0+17084+0+0)</f>
        <v>17084</v>
      </c>
      <c r="F35" s="6"/>
    </row>
    <row r="36" spans="1:6" s="7" customFormat="1" ht="16.5" customHeight="1">
      <c r="A36" s="41" t="s">
        <v>51</v>
      </c>
      <c r="B36" s="42" t="s">
        <v>40</v>
      </c>
      <c r="C36" s="51">
        <f>(14727.3+618.7+4748+732.8+354.9+6411.9+355+92161.6+237862.8+811.3+59.8+607.1+213+2575.5+212.8+224.9+48.7+1.3)+(7.4+5603.2+500)</f>
        <v>368837.99999999994</v>
      </c>
      <c r="D36" s="43">
        <f>(15272.2+639.4+4748+732.8+367+5880.4+326.4+95092.7+248668.9+838.8+59.8+627.8+219.9+2669.9+219.7+231.8+48.7+1.3)</f>
        <v>376645.5</v>
      </c>
      <c r="E36" s="44">
        <f>(15837.3+659.9+4748+732.8+378.5+5366.6+(298+0.4)+101297.5+264973.9+865.9+60.4+648.1+226.8+2754.1+226.7+238.8+48.7+1.3)</f>
        <v>399363.7</v>
      </c>
      <c r="F36" s="6"/>
    </row>
    <row r="37" spans="1:6" s="7" customFormat="1" ht="16.5" customHeight="1">
      <c r="A37" s="41" t="s">
        <v>52</v>
      </c>
      <c r="B37" s="42" t="s">
        <v>41</v>
      </c>
      <c r="C37" s="43">
        <f>(191)+0+(500+1200+300+500+600+400)+240+5600+256.1+2078.5</f>
        <v>11865.6</v>
      </c>
      <c r="D37" s="43">
        <f>(191)+0</f>
        <v>191</v>
      </c>
      <c r="E37" s="44">
        <f>(191)+0</f>
        <v>191</v>
      </c>
      <c r="F37" s="6"/>
    </row>
    <row r="38" spans="1:6" s="7" customFormat="1" ht="16.5" customHeight="1">
      <c r="A38" s="39" t="s">
        <v>42</v>
      </c>
      <c r="B38" s="40"/>
      <c r="C38" s="45">
        <f>C17+C32</f>
        <v>779064.59999999986</v>
      </c>
      <c r="D38" s="45">
        <f>D17+D32</f>
        <v>683112.39999999991</v>
      </c>
      <c r="E38" s="46">
        <f>E17+E32</f>
        <v>667261.30000000005</v>
      </c>
      <c r="F38" s="6"/>
    </row>
    <row r="39" spans="1:6" s="12" customFormat="1">
      <c r="A39" s="8"/>
      <c r="B39" s="9"/>
      <c r="C39" s="9"/>
      <c r="D39" s="10"/>
      <c r="E39" s="10"/>
      <c r="F39" s="11"/>
    </row>
    <row r="40" spans="1:6" s="12" customFormat="1">
      <c r="A40" s="8"/>
      <c r="B40" s="9"/>
      <c r="C40" s="9"/>
      <c r="D40" s="10"/>
      <c r="E40" s="10"/>
      <c r="F40" s="11"/>
    </row>
    <row r="41" spans="1:6" s="12" customFormat="1">
      <c r="A41" s="8"/>
      <c r="B41" s="9"/>
      <c r="C41" s="9"/>
      <c r="D41" s="9"/>
      <c r="E41" s="13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A123" s="8"/>
      <c r="B123" s="9"/>
      <c r="C123" s="9"/>
      <c r="D123" s="9"/>
      <c r="E123" s="13"/>
      <c r="F123" s="11"/>
    </row>
    <row r="124" spans="1:6" s="12" customFormat="1">
      <c r="A124" s="8"/>
      <c r="B124" s="9"/>
      <c r="C124" s="9"/>
      <c r="D124" s="9"/>
      <c r="E124" s="13"/>
      <c r="F124" s="11"/>
    </row>
    <row r="125" spans="1:6" s="12" customFormat="1">
      <c r="A125" s="8"/>
      <c r="B125" s="9"/>
      <c r="C125" s="9"/>
      <c r="D125" s="9"/>
      <c r="E125" s="13"/>
      <c r="F125" s="11"/>
    </row>
    <row r="126" spans="1:6" s="12" customFormat="1">
      <c r="A126" s="8"/>
      <c r="B126" s="9"/>
      <c r="C126" s="9"/>
      <c r="D126" s="9"/>
      <c r="E126" s="13"/>
      <c r="F126" s="11"/>
    </row>
    <row r="127" spans="1:6" s="12" customFormat="1">
      <c r="A127" s="8"/>
      <c r="B127" s="9"/>
      <c r="C127" s="9"/>
      <c r="D127" s="9"/>
      <c r="E127" s="13"/>
      <c r="F127" s="11"/>
    </row>
    <row r="128" spans="1:6" s="12" customFormat="1">
      <c r="A128" s="8"/>
      <c r="B128" s="9"/>
      <c r="C128" s="9"/>
      <c r="D128" s="9"/>
      <c r="E128" s="13"/>
      <c r="F128" s="11"/>
    </row>
    <row r="129" spans="2:6" s="12" customFormat="1">
      <c r="B129" s="14"/>
      <c r="C129" s="14"/>
      <c r="D129" s="14"/>
      <c r="E129" s="15"/>
      <c r="F129" s="11"/>
    </row>
    <row r="130" spans="2:6" s="12" customFormat="1">
      <c r="B130" s="14"/>
      <c r="C130" s="14"/>
      <c r="D130" s="14"/>
      <c r="E130" s="15"/>
      <c r="F130" s="11"/>
    </row>
    <row r="131" spans="2:6" s="12" customFormat="1">
      <c r="B131" s="14"/>
      <c r="C131" s="14"/>
      <c r="D131" s="14"/>
      <c r="E131" s="15"/>
      <c r="F131" s="11"/>
    </row>
    <row r="132" spans="2:6" s="12" customFormat="1">
      <c r="B132" s="14"/>
      <c r="C132" s="14"/>
      <c r="D132" s="14"/>
      <c r="E132" s="15"/>
      <c r="F132" s="11"/>
    </row>
    <row r="133" spans="2:6" s="12" customFormat="1">
      <c r="B133" s="14"/>
      <c r="C133" s="14"/>
      <c r="D133" s="14"/>
      <c r="E133" s="15"/>
      <c r="F133" s="11"/>
    </row>
    <row r="134" spans="2:6" s="12" customFormat="1">
      <c r="B134" s="14"/>
      <c r="C134" s="14"/>
      <c r="D134" s="14"/>
      <c r="E134" s="15"/>
      <c r="F134" s="11"/>
    </row>
    <row r="135" spans="2:6" s="12" customFormat="1">
      <c r="B135" s="14"/>
      <c r="C135" s="14"/>
      <c r="D135" s="14"/>
      <c r="E135" s="15"/>
      <c r="F135" s="11"/>
    </row>
    <row r="136" spans="2:6" s="12" customFormat="1">
      <c r="B136" s="14"/>
      <c r="C136" s="14"/>
      <c r="D136" s="14"/>
      <c r="E136" s="15"/>
      <c r="F136" s="11"/>
    </row>
    <row r="137" spans="2:6" s="12" customFormat="1">
      <c r="B137" s="14"/>
      <c r="C137" s="14"/>
      <c r="D137" s="14"/>
      <c r="E137" s="15"/>
      <c r="F137" s="11"/>
    </row>
    <row r="138" spans="2:6" s="12" customFormat="1">
      <c r="B138" s="14"/>
      <c r="C138" s="14"/>
      <c r="D138" s="14"/>
      <c r="E138" s="15"/>
      <c r="F138" s="11"/>
    </row>
    <row r="139" spans="2:6" s="12" customFormat="1">
      <c r="B139" s="14"/>
      <c r="C139" s="14"/>
      <c r="D139" s="14"/>
      <c r="E139" s="15"/>
      <c r="F139" s="11"/>
    </row>
    <row r="140" spans="2:6" s="12" customFormat="1">
      <c r="B140" s="14"/>
      <c r="C140" s="14"/>
      <c r="D140" s="14"/>
      <c r="E140" s="15"/>
      <c r="F140" s="11"/>
    </row>
    <row r="141" spans="2:6" s="12" customFormat="1">
      <c r="B141" s="14"/>
      <c r="C141" s="14"/>
      <c r="D141" s="14"/>
      <c r="E141" s="15"/>
      <c r="F141" s="11"/>
    </row>
    <row r="142" spans="2:6" s="12" customFormat="1">
      <c r="B142" s="14"/>
      <c r="C142" s="14"/>
      <c r="D142" s="14"/>
      <c r="E142" s="15"/>
      <c r="F142" s="11"/>
    </row>
    <row r="143" spans="2:6" s="12" customFormat="1">
      <c r="B143" s="14"/>
      <c r="C143" s="14"/>
      <c r="D143" s="14"/>
      <c r="E143" s="15"/>
      <c r="F143" s="11"/>
    </row>
    <row r="144" spans="2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5"/>
      <c r="F200" s="11"/>
    </row>
    <row r="201" spans="2:6" s="12" customFormat="1">
      <c r="B201" s="14"/>
      <c r="C201" s="14"/>
      <c r="D201" s="14"/>
      <c r="E201" s="15"/>
      <c r="F201" s="11"/>
    </row>
    <row r="202" spans="2:6" s="12" customFormat="1">
      <c r="B202" s="14"/>
      <c r="C202" s="14"/>
      <c r="D202" s="14"/>
      <c r="E202" s="15"/>
      <c r="F202" s="11"/>
    </row>
    <row r="203" spans="2:6" s="12" customFormat="1">
      <c r="B203" s="14"/>
      <c r="C203" s="14"/>
      <c r="D203" s="14"/>
      <c r="E203" s="15"/>
      <c r="F203" s="11"/>
    </row>
    <row r="204" spans="2:6" s="12" customFormat="1">
      <c r="B204" s="14"/>
      <c r="C204" s="14"/>
      <c r="D204" s="14"/>
      <c r="E204" s="15"/>
      <c r="F204" s="11"/>
    </row>
    <row r="205" spans="2:6" s="12" customFormat="1">
      <c r="B205" s="14"/>
      <c r="C205" s="14"/>
      <c r="D205" s="14"/>
      <c r="E205" s="15"/>
      <c r="F205" s="11"/>
    </row>
    <row r="206" spans="2:6" s="12" customFormat="1">
      <c r="B206" s="14"/>
      <c r="C206" s="14"/>
      <c r="D206" s="14"/>
      <c r="E206" s="14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  <row r="1520" spans="2:6" s="12" customFormat="1">
      <c r="B1520" s="14"/>
      <c r="C1520" s="14"/>
      <c r="D1520" s="14"/>
      <c r="E1520" s="14"/>
      <c r="F1520" s="11"/>
    </row>
    <row r="1521" spans="2:6" s="12" customFormat="1">
      <c r="B1521" s="14"/>
      <c r="C1521" s="14"/>
      <c r="D1521" s="14"/>
      <c r="E1521" s="14"/>
      <c r="F1521" s="11"/>
    </row>
    <row r="1522" spans="2:6" s="12" customFormat="1">
      <c r="B1522" s="14"/>
      <c r="C1522" s="14"/>
      <c r="D1522" s="14"/>
      <c r="E1522" s="14"/>
      <c r="F1522" s="11"/>
    </row>
    <row r="1523" spans="2:6" s="12" customFormat="1">
      <c r="B1523" s="14"/>
      <c r="C1523" s="14"/>
      <c r="D1523" s="14"/>
      <c r="E1523" s="14"/>
      <c r="F1523" s="11"/>
    </row>
    <row r="1524" spans="2:6" s="12" customFormat="1">
      <c r="B1524" s="14"/>
      <c r="C1524" s="14"/>
      <c r="D1524" s="14"/>
      <c r="E1524" s="14"/>
      <c r="F1524" s="11"/>
    </row>
    <row r="1525" spans="2:6" s="12" customFormat="1">
      <c r="B1525" s="14"/>
      <c r="C1525" s="14"/>
      <c r="D1525" s="14"/>
      <c r="E1525" s="14"/>
      <c r="F1525" s="11"/>
    </row>
  </sheetData>
  <mergeCells count="9">
    <mergeCell ref="A13:E13"/>
    <mergeCell ref="B1:E1"/>
    <mergeCell ref="B2:E2"/>
    <mergeCell ref="B3:E3"/>
    <mergeCell ref="B4:E4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2019-2021гг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2019-09-24T05:31:08Z</dcterms:modified>
</cp:coreProperties>
</file>