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<sst xmlns="http://schemas.openxmlformats.org/spreadsheetml/2006/main" count="622" uniqueCount="185">
  <si>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</si>
  <si>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</si>
  <si>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</si>
  <si>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</si>
  <si>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</si>
  <si>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</si>
  <si>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</si>
  <si>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</si>
  <si>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</si>
  <si>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</si>
  <si>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</si>
  <si>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</si>
  <si>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</si>
  <si>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</si>
  <si>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</si>
  <si>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</si>
  <si>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</si>
  <si>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</si>
  <si>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</si>
  <si>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</si>
  <si>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</si>
  <si>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</si>
  <si>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</si>
  <si>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</si>
  <si>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</si>
  <si>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</si>
  <si>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</si>
  <si>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</si>
  <si>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</si>
  <si>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</si>
  <si>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</si>
  <si>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</si>
  <si>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</si>
  <si>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</si>
  <si>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</si>
  <si>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</si>
  <si>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</si>
  <si>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</si>
  <si>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</si>
  <si>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</si>
  <si>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</si>
  <si>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</si>
  <si>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</si>
  <si>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</si>
  <si>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</si>
  <si>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</si>
  <si>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</si>
  <si>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</si>
  <si>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</si>
  <si>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</si>
  <si>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</si>
  <si>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</si>
  <si>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</si>
  <si>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</si>
  <si>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</si>
  <si>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</si>
  <si>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</si>
  <si>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</si>
  <si>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</si>
  <si>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</si>
  <si>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</si>
  <si>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</si>
  <si>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</si>
  <si>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</si>
  <si>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</si>
  <si>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</si>
  <si>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</si>
  <si>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</si>
  <si>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</si>
  <si>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</si>
  <si>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</si>
  <si>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</si>
  <si>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</si>
  <si>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</si>
  <si>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</si>
  <si>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</si>
  <si>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</si>
  <si>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</si>
  <si>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</si>
  <si>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</si>
  <si>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</si>
  <si>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</si>
  <si>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</si>
  <si>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</si>
  <si>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</si>
  <si>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</si>
  <si>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</si>
  <si>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</si>
  <si>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</si>
  <si>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</si>
  <si>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</si>
  <si>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</si>
  <si>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</si>
  <si>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</si>
  <si>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</si>
  <si>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</si>
  <si>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</si>
  <si>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</si>
  <si>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</si>
  <si>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</si>
  <si>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</si>
  <si>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</si>
  <si>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</si>
  <si>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</si>
  <si>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</si>
  <si>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</si>
  <si>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</si>
  <si>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</si>
  <si>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</si>
  <si>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</si>
  <si>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</si>
  <si>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</si>
  <si>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</si>
  <si>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</si>
  <si>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</si>
  <si>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</si>
  <si>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</si>
  <si>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</si>
  <si>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</si>
  <si>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</si>
  <si>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</si>
  <si>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</si>
  <si>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</si>
  <si>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</si>
  <si>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</si>
  <si>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</si>
  <si>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</si>
  <si>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</si>
  <si>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01.11.2019 года</t>
  </si>
  <si>
    <t>Задолженность на 01.11.2019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</si>
  <si>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</si>
  <si>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</si>
  <si>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</si>
  <si>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</si>
  <si>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</si>
  <si>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</si>
  <si>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</si>
  <si>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</si>
  <si>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</si>
  <si>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01.11.2019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</si>
  <si>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</si>
  <si>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</si>
  <si>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</si>
  <si>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</si>
  <si>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</si>
  <si>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</si>
  <si>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</si>
  <si>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</si>
  <si>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</si>
  <si>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</si>
  <si>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</si>
  <si>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</si>
  <si>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</si>
  <si>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</si>
  <si>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</si>
  <si>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</si>
  <si>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</si>
  <si>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</si>
  <si>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30.08.2019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</si>
  <si>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</si>
  <si>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</si>
  <si>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</si>
  <si>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</si>
  <si>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</si>
  <si>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</si>
  <si>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</si>
  <si>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</si>
  <si>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</si>
  <si>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49-312 от 17.07.2019</t>
  </si>
  <si>
    <t>2 от 18.07.2019</t>
  </si>
  <si>
    <t>30.11.2019</t>
  </si>
  <si>
    <t>01.08.2019</t>
  </si>
  <si>
    <t>04.10.2019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</si>
  <si>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</si>
  <si>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</si>
  <si>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</si>
  <si>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</si>
  <si>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</si>
  <si>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15-58 от 17.07.2019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</si>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</sst>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80" applyFont="1" applyFill="1" applyBorder="1" applyAlignment="1">
      <alignment horizontal="left" vertical="top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7" t="s">
        <v>127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9" customFormat="1" ht="19.5" customHeight="1">
      <c r="A3" s="329" t="s">
        <v>128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2" t="s">
        <v>0</v>
      </c>
      <c r="B6" s="320" t="s">
        <v>87</v>
      </c>
      <c r="C6" s="308" t="s">
        <v>30</v>
      </c>
      <c r="D6" s="308"/>
      <c r="E6" s="326" t="s">
        <v>31</v>
      </c>
      <c r="F6" s="308" t="s">
        <v>91</v>
      </c>
      <c r="G6" s="309"/>
      <c r="H6" s="308" t="s">
        <v>92</v>
      </c>
      <c r="I6" s="309"/>
      <c r="J6" s="309"/>
      <c r="K6" s="309"/>
      <c r="L6" s="309"/>
      <c r="M6" s="309"/>
      <c r="N6" s="305" t="s">
        <v>129</v>
      </c>
      <c r="O6" s="305"/>
      <c r="P6" s="318" t="s">
        <v>32</v>
      </c>
      <c r="Q6" s="318" t="s">
        <v>93</v>
      </c>
      <c r="R6" s="318"/>
      <c r="S6" s="331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3"/>
      <c r="B7" s="321"/>
      <c r="C7" s="306" t="s">
        <v>33</v>
      </c>
      <c r="D7" s="306" t="s">
        <v>34</v>
      </c>
      <c r="E7" s="306"/>
      <c r="F7" s="319" t="s">
        <v>42</v>
      </c>
      <c r="G7" s="319"/>
      <c r="H7" s="323" t="s">
        <v>59</v>
      </c>
      <c r="I7" s="323"/>
      <c r="J7" s="323" t="s">
        <v>58</v>
      </c>
      <c r="K7" s="323"/>
      <c r="L7" s="323" t="s">
        <v>60</v>
      </c>
      <c r="M7" s="323"/>
      <c r="N7" s="334" t="s">
        <v>43</v>
      </c>
      <c r="O7" s="334"/>
      <c r="P7" s="324"/>
      <c r="Q7" s="324" t="s">
        <v>35</v>
      </c>
      <c r="R7" s="324" t="s">
        <v>8</v>
      </c>
      <c r="S7" s="33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4"/>
      <c r="B8" s="322"/>
      <c r="C8" s="307"/>
      <c r="D8" s="307"/>
      <c r="E8" s="307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5"/>
      <c r="Q8" s="325"/>
      <c r="R8" s="325"/>
      <c r="S8" s="3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3" t="s">
        <v>146</v>
      </c>
      <c r="B9" s="314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5" t="s">
        <v>147</v>
      </c>
      <c r="B10" s="314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16" t="s">
        <v>10</v>
      </c>
      <c r="B11" s="317"/>
      <c r="C11" s="125"/>
      <c r="D11" s="281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11" t="s">
        <v>10</v>
      </c>
      <c r="B12" s="312"/>
      <c r="C12" s="312"/>
      <c r="D12" s="282">
        <f>SUM(D9:D11)</f>
        <v>0</v>
      </c>
      <c r="E12" s="132"/>
      <c r="F12" s="282">
        <f>SUM(F9:F11)</f>
        <v>0</v>
      </c>
      <c r="G12" s="282">
        <f>SUM(G9:G11)</f>
        <v>0</v>
      </c>
      <c r="H12" s="132"/>
      <c r="I12" s="282">
        <f>SUM(I9:I11)</f>
        <v>0</v>
      </c>
      <c r="J12" s="132"/>
      <c r="K12" s="282">
        <f>SUM(K9:K11)</f>
        <v>0</v>
      </c>
      <c r="L12" s="132"/>
      <c r="M12" s="282">
        <f>SUM(M9:M11)</f>
        <v>0</v>
      </c>
      <c r="N12" s="282">
        <f>SUM(N9:N11)</f>
        <v>0</v>
      </c>
      <c r="O12" s="282">
        <f>SUM(O9:O11)</f>
        <v>0</v>
      </c>
      <c r="P12" s="133"/>
      <c r="Q12" s="282">
        <f>SUM(Q9:Q11)</f>
        <v>0</v>
      </c>
      <c r="R12" s="282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2" t="s">
        <v>0</v>
      </c>
      <c r="B4" s="320" t="s">
        <v>52</v>
      </c>
      <c r="C4" s="320" t="s">
        <v>27</v>
      </c>
      <c r="D4" s="320" t="s">
        <v>45</v>
      </c>
      <c r="E4" s="320" t="s">
        <v>61</v>
      </c>
      <c r="F4" s="320" t="s">
        <v>53</v>
      </c>
      <c r="G4" s="351" t="s">
        <v>62</v>
      </c>
      <c r="H4" s="351"/>
      <c r="I4" s="351" t="s">
        <v>54</v>
      </c>
      <c r="J4" s="352" t="s">
        <v>130</v>
      </c>
      <c r="K4" s="352"/>
      <c r="L4" s="361" t="s">
        <v>131</v>
      </c>
      <c r="M4" s="361"/>
      <c r="N4" s="361"/>
      <c r="O4" s="361"/>
      <c r="P4" s="361"/>
      <c r="Q4" s="361"/>
      <c r="R4" s="352" t="s">
        <v>129</v>
      </c>
      <c r="S4" s="352"/>
      <c r="T4" s="360" t="s">
        <v>132</v>
      </c>
      <c r="U4" s="360"/>
      <c r="V4" s="360"/>
      <c r="W4" s="357" t="s">
        <v>48</v>
      </c>
    </row>
    <row r="5" spans="1:23" s="6" customFormat="1" ht="17.25" customHeight="1">
      <c r="A5" s="303"/>
      <c r="B5" s="321"/>
      <c r="C5" s="321"/>
      <c r="D5" s="321"/>
      <c r="E5" s="321"/>
      <c r="F5" s="321"/>
      <c r="G5" s="355" t="s">
        <v>64</v>
      </c>
      <c r="H5" s="355" t="s">
        <v>63</v>
      </c>
      <c r="I5" s="353"/>
      <c r="J5" s="341" t="s">
        <v>4</v>
      </c>
      <c r="K5" s="341" t="s">
        <v>28</v>
      </c>
      <c r="L5" s="339" t="s">
        <v>51</v>
      </c>
      <c r="M5" s="339"/>
      <c r="N5" s="339" t="s">
        <v>50</v>
      </c>
      <c r="O5" s="339"/>
      <c r="P5" s="339"/>
      <c r="Q5" s="339"/>
      <c r="R5" s="341" t="s">
        <v>4</v>
      </c>
      <c r="S5" s="341" t="s">
        <v>29</v>
      </c>
      <c r="T5" s="340" t="s">
        <v>4</v>
      </c>
      <c r="U5" s="340" t="s">
        <v>41</v>
      </c>
      <c r="V5" s="340"/>
      <c r="W5" s="358"/>
    </row>
    <row r="6" spans="1:23" s="6" customFormat="1" ht="15.75" customHeight="1">
      <c r="A6" s="303"/>
      <c r="B6" s="321"/>
      <c r="C6" s="321"/>
      <c r="D6" s="321"/>
      <c r="E6" s="321"/>
      <c r="F6" s="321"/>
      <c r="G6" s="355"/>
      <c r="H6" s="355"/>
      <c r="I6" s="353"/>
      <c r="J6" s="342"/>
      <c r="K6" s="342"/>
      <c r="L6" s="323"/>
      <c r="M6" s="323"/>
      <c r="N6" s="323" t="s">
        <v>37</v>
      </c>
      <c r="O6" s="323"/>
      <c r="P6" s="323" t="s">
        <v>65</v>
      </c>
      <c r="Q6" s="323"/>
      <c r="R6" s="342"/>
      <c r="S6" s="342"/>
      <c r="T6" s="324"/>
      <c r="U6" s="324" t="s">
        <v>7</v>
      </c>
      <c r="V6" s="319" t="s">
        <v>66</v>
      </c>
      <c r="W6" s="358"/>
    </row>
    <row r="7" spans="1:24" s="6" customFormat="1" ht="25.5" customHeight="1" thickBot="1">
      <c r="A7" s="304"/>
      <c r="B7" s="322"/>
      <c r="C7" s="322"/>
      <c r="D7" s="322"/>
      <c r="E7" s="322"/>
      <c r="F7" s="322"/>
      <c r="G7" s="356"/>
      <c r="H7" s="356"/>
      <c r="I7" s="354"/>
      <c r="J7" s="343"/>
      <c r="K7" s="343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3"/>
      <c r="S7" s="343"/>
      <c r="T7" s="325"/>
      <c r="U7" s="325"/>
      <c r="V7" s="362"/>
      <c r="W7" s="359"/>
      <c r="X7" s="3"/>
    </row>
    <row r="8" spans="1:24" s="81" customFormat="1" ht="15">
      <c r="A8" s="349" t="s">
        <v>148</v>
      </c>
      <c r="B8" s="336"/>
      <c r="C8" s="314"/>
      <c r="D8" s="336"/>
      <c r="E8" s="314"/>
      <c r="F8" s="314"/>
      <c r="G8" s="273"/>
      <c r="H8" s="273"/>
      <c r="I8" s="144"/>
      <c r="J8" s="244"/>
      <c r="K8" s="244"/>
      <c r="L8" s="147"/>
      <c r="M8" s="144"/>
      <c r="N8" s="147"/>
      <c r="O8" s="144"/>
      <c r="P8" s="147"/>
      <c r="Q8" s="144"/>
      <c r="R8" s="244"/>
      <c r="S8" s="244"/>
      <c r="T8" s="189"/>
      <c r="U8" s="189"/>
      <c r="V8" s="244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145</v>
      </c>
      <c r="G9" s="273">
        <v>0.1</v>
      </c>
      <c r="H9" s="273">
        <v>0.1</v>
      </c>
      <c r="I9" s="144">
        <v>4000000</v>
      </c>
      <c r="J9" s="244">
        <v>4000000</v>
      </c>
      <c r="K9" s="244">
        <v>0</v>
      </c>
      <c r="L9" s="147" t="s">
        <v>145</v>
      </c>
      <c r="M9" s="144">
        <v>0</v>
      </c>
      <c r="N9" s="147" t="s">
        <v>153</v>
      </c>
      <c r="O9" s="144">
        <v>4000000</v>
      </c>
      <c r="P9" s="147" t="s">
        <v>145</v>
      </c>
      <c r="Q9" s="144">
        <v>0</v>
      </c>
      <c r="R9" s="244">
        <v>0</v>
      </c>
      <c r="S9" s="244"/>
      <c r="T9" s="189">
        <v>1501.37</v>
      </c>
      <c r="U9" s="189">
        <v>1501.37</v>
      </c>
      <c r="V9" s="244"/>
      <c r="W9" s="148" t="s">
        <v>154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155</v>
      </c>
      <c r="D10" s="145" t="s">
        <v>156</v>
      </c>
      <c r="E10" s="90" t="s">
        <v>157</v>
      </c>
      <c r="F10" s="90" t="s">
        <v>145</v>
      </c>
      <c r="G10" s="273">
        <v>0.1</v>
      </c>
      <c r="H10" s="273">
        <v>0.1</v>
      </c>
      <c r="I10" s="144">
        <v>5600000</v>
      </c>
      <c r="J10" s="244">
        <v>5600000</v>
      </c>
      <c r="K10" s="244">
        <v>0</v>
      </c>
      <c r="L10" s="147" t="s">
        <v>145</v>
      </c>
      <c r="M10" s="144">
        <v>0</v>
      </c>
      <c r="N10" s="147" t="s">
        <v>158</v>
      </c>
      <c r="O10" s="144">
        <v>5600000</v>
      </c>
      <c r="P10" s="147" t="s">
        <v>145</v>
      </c>
      <c r="Q10" s="144">
        <v>0</v>
      </c>
      <c r="R10" s="244">
        <v>0</v>
      </c>
      <c r="S10" s="244"/>
      <c r="T10" s="189">
        <v>3712.88</v>
      </c>
      <c r="U10" s="189">
        <v>3712.88</v>
      </c>
      <c r="V10" s="244">
        <v>0</v>
      </c>
      <c r="W10" s="148" t="s">
        <v>159</v>
      </c>
      <c r="X10" s="79"/>
    </row>
    <row r="11" spans="1:24" ht="21.75" customHeight="1">
      <c r="A11" s="350" t="s">
        <v>146</v>
      </c>
      <c r="B11" s="336"/>
      <c r="C11" s="90"/>
      <c r="D11" s="145"/>
      <c r="E11" s="90"/>
      <c r="F11" s="90"/>
      <c r="G11" s="273"/>
      <c r="H11" s="273"/>
      <c r="I11" s="144">
        <v>9600000</v>
      </c>
      <c r="J11" s="244">
        <v>9600000</v>
      </c>
      <c r="K11" s="244"/>
      <c r="L11" s="147"/>
      <c r="M11" s="144"/>
      <c r="N11" s="147"/>
      <c r="O11" s="144">
        <v>9600000</v>
      </c>
      <c r="P11" s="147"/>
      <c r="Q11" s="144"/>
      <c r="R11" s="244"/>
      <c r="S11" s="244"/>
      <c r="T11" s="189">
        <v>5214.25</v>
      </c>
      <c r="U11" s="189">
        <v>5214.25</v>
      </c>
      <c r="V11" s="244"/>
      <c r="W11" s="148"/>
      <c r="X11" s="79"/>
    </row>
    <row r="12" spans="1:24" ht="15.75" thickBot="1">
      <c r="A12" s="335" t="s">
        <v>147</v>
      </c>
      <c r="B12" s="336"/>
      <c r="C12" s="90"/>
      <c r="D12" s="145"/>
      <c r="E12" s="90"/>
      <c r="F12" s="90"/>
      <c r="G12" s="273"/>
      <c r="H12" s="273"/>
      <c r="I12" s="144"/>
      <c r="J12" s="244"/>
      <c r="K12" s="244"/>
      <c r="L12" s="147"/>
      <c r="M12" s="144"/>
      <c r="N12" s="147"/>
      <c r="O12" s="144"/>
      <c r="P12" s="147"/>
      <c r="Q12" s="144"/>
      <c r="R12" s="244"/>
      <c r="S12" s="244"/>
      <c r="T12" s="189"/>
      <c r="U12" s="189"/>
      <c r="V12" s="244"/>
      <c r="W12" s="148"/>
      <c r="X12" s="79"/>
    </row>
    <row r="13" spans="1:24" ht="21.75" customHeight="1" thickBot="1">
      <c r="A13" s="337" t="s">
        <v>10</v>
      </c>
      <c r="B13" s="338"/>
      <c r="C13" s="124"/>
      <c r="D13" s="149"/>
      <c r="E13" s="124"/>
      <c r="F13" s="124"/>
      <c r="G13" s="274"/>
      <c r="H13" s="274"/>
      <c r="I13" s="245">
        <v>9600000</v>
      </c>
      <c r="J13" s="240">
        <v>9600000</v>
      </c>
      <c r="K13" s="240"/>
      <c r="L13" s="150"/>
      <c r="M13" s="246"/>
      <c r="N13" s="150"/>
      <c r="O13" s="246">
        <v>9600000</v>
      </c>
      <c r="P13" s="150"/>
      <c r="Q13" s="246"/>
      <c r="R13" s="240"/>
      <c r="S13" s="240"/>
      <c r="T13" s="193">
        <v>5214.25</v>
      </c>
      <c r="U13" s="193">
        <v>5214.25</v>
      </c>
      <c r="V13" s="240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5"/>
      <c r="H14" s="275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28800000</v>
      </c>
      <c r="P14" s="137"/>
      <c r="Q14" s="137">
        <f aca="true" t="shared" si="0" ref="Q14:V14">SUM(Q8:Q13)</f>
        <v>0</v>
      </c>
      <c r="R14" s="137">
        <f t="shared" si="0"/>
        <v>0</v>
      </c>
      <c r="S14" s="137">
        <f t="shared" si="0"/>
        <v>0</v>
      </c>
      <c r="T14" s="137">
        <f t="shared" si="0"/>
        <v>15642.75</v>
      </c>
      <c r="U14" s="137">
        <f t="shared" si="0"/>
        <v>15642.75</v>
      </c>
      <c r="V14" s="137">
        <f t="shared" si="0"/>
        <v>0</v>
      </c>
      <c r="W14" s="138"/>
    </row>
    <row r="15" spans="1:22" ht="20.2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</row>
    <row r="16" spans="1:22" ht="22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3.5" customHeight="1">
      <c r="A17" s="39"/>
      <c r="B17" s="39"/>
      <c r="C17" s="39"/>
      <c r="D17" s="39"/>
      <c r="E17" s="42"/>
      <c r="F17" s="347"/>
      <c r="G17" s="347"/>
      <c r="H17" s="347"/>
      <c r="I17" s="347"/>
      <c r="J17" s="347"/>
      <c r="K17" s="344" t="s">
        <v>104</v>
      </c>
      <c r="L17" s="345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O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8.625" style="39" bestFit="1" customWidth="1"/>
    <col min="15" max="15" width="10.125" style="39" customWidth="1"/>
    <col min="16" max="18" width="18.625" style="44" customWidth="1"/>
    <col min="19" max="19" width="20.625" style="39" customWidth="1"/>
    <col min="20" max="20" width="12.625" style="39" customWidth="1"/>
    <col min="21" max="21" width="14.125" style="44" customWidth="1"/>
    <col min="22" max="22" width="17.00390625" style="39" customWidth="1"/>
    <col min="23" max="23" width="19.125" style="39" customWidth="1"/>
    <col min="24" max="24" width="17.2539062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6"/>
      <c r="V1" s="386"/>
      <c r="W1" s="386"/>
      <c r="X1" s="386"/>
      <c r="Y1" s="386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2" t="s">
        <v>0</v>
      </c>
      <c r="B6" s="320" t="s">
        <v>2</v>
      </c>
      <c r="C6" s="320" t="s">
        <v>55</v>
      </c>
      <c r="D6" s="320" t="s">
        <v>47</v>
      </c>
      <c r="E6" s="318" t="s">
        <v>3</v>
      </c>
      <c r="F6" s="320" t="s">
        <v>53</v>
      </c>
      <c r="G6" s="351" t="s">
        <v>62</v>
      </c>
      <c r="H6" s="351"/>
      <c r="I6" s="320" t="s">
        <v>56</v>
      </c>
      <c r="J6" s="320" t="s">
        <v>54</v>
      </c>
      <c r="K6" s="375" t="s">
        <v>133</v>
      </c>
      <c r="L6" s="375"/>
      <c r="M6" s="376" t="s">
        <v>131</v>
      </c>
      <c r="N6" s="377"/>
      <c r="O6" s="377"/>
      <c r="P6" s="377"/>
      <c r="Q6" s="377"/>
      <c r="R6" s="378"/>
      <c r="S6" s="320" t="s">
        <v>129</v>
      </c>
      <c r="T6" s="320"/>
      <c r="U6" s="318" t="s">
        <v>134</v>
      </c>
      <c r="V6" s="318"/>
      <c r="W6" s="318"/>
      <c r="X6" s="394" t="s">
        <v>81</v>
      </c>
      <c r="Y6" s="391" t="s">
        <v>48</v>
      </c>
    </row>
    <row r="7" spans="1:25" ht="14.25" customHeight="1">
      <c r="A7" s="303"/>
      <c r="B7" s="321"/>
      <c r="C7" s="321"/>
      <c r="D7" s="321"/>
      <c r="E7" s="324"/>
      <c r="F7" s="321"/>
      <c r="G7" s="383" t="s">
        <v>64</v>
      </c>
      <c r="H7" s="383" t="s">
        <v>135</v>
      </c>
      <c r="I7" s="321"/>
      <c r="J7" s="321"/>
      <c r="K7" s="342" t="s">
        <v>4</v>
      </c>
      <c r="L7" s="342" t="s">
        <v>11</v>
      </c>
      <c r="M7" s="323" t="s">
        <v>5</v>
      </c>
      <c r="N7" s="323"/>
      <c r="O7" s="323" t="s">
        <v>6</v>
      </c>
      <c r="P7" s="323"/>
      <c r="Q7" s="379" t="s">
        <v>65</v>
      </c>
      <c r="R7" s="380"/>
      <c r="S7" s="387" t="s">
        <v>4</v>
      </c>
      <c r="T7" s="387" t="s">
        <v>12</v>
      </c>
      <c r="U7" s="389" t="s">
        <v>44</v>
      </c>
      <c r="V7" s="324" t="s">
        <v>41</v>
      </c>
      <c r="W7" s="324"/>
      <c r="X7" s="395"/>
      <c r="Y7" s="392"/>
    </row>
    <row r="8" spans="1:25" ht="9.75" customHeight="1">
      <c r="A8" s="303"/>
      <c r="B8" s="321"/>
      <c r="C8" s="321"/>
      <c r="D8" s="321"/>
      <c r="E8" s="324"/>
      <c r="F8" s="321"/>
      <c r="G8" s="383"/>
      <c r="H8" s="383"/>
      <c r="I8" s="321"/>
      <c r="J8" s="321"/>
      <c r="K8" s="342"/>
      <c r="L8" s="342"/>
      <c r="M8" s="323"/>
      <c r="N8" s="323"/>
      <c r="O8" s="323"/>
      <c r="P8" s="323"/>
      <c r="Q8" s="381"/>
      <c r="R8" s="382"/>
      <c r="S8" s="387"/>
      <c r="T8" s="387"/>
      <c r="U8" s="389"/>
      <c r="V8" s="324" t="s">
        <v>7</v>
      </c>
      <c r="W8" s="319" t="s">
        <v>57</v>
      </c>
      <c r="X8" s="395"/>
      <c r="Y8" s="392"/>
    </row>
    <row r="9" spans="1:25" ht="13.5" customHeight="1">
      <c r="A9" s="303"/>
      <c r="B9" s="321"/>
      <c r="C9" s="321"/>
      <c r="D9" s="321"/>
      <c r="E9" s="324"/>
      <c r="F9" s="321"/>
      <c r="G9" s="383"/>
      <c r="H9" s="383"/>
      <c r="I9" s="321"/>
      <c r="J9" s="321"/>
      <c r="K9" s="342"/>
      <c r="L9" s="342"/>
      <c r="M9" s="323" t="s">
        <v>36</v>
      </c>
      <c r="N9" s="323" t="s">
        <v>9</v>
      </c>
      <c r="O9" s="323" t="s">
        <v>36</v>
      </c>
      <c r="P9" s="371" t="s">
        <v>9</v>
      </c>
      <c r="Q9" s="373" t="s">
        <v>119</v>
      </c>
      <c r="R9" s="373" t="s">
        <v>9</v>
      </c>
      <c r="S9" s="387"/>
      <c r="T9" s="387"/>
      <c r="U9" s="389"/>
      <c r="V9" s="324"/>
      <c r="W9" s="319"/>
      <c r="X9" s="395"/>
      <c r="Y9" s="392"/>
    </row>
    <row r="10" spans="1:25" ht="30" customHeight="1" thickBot="1">
      <c r="A10" s="304"/>
      <c r="B10" s="322"/>
      <c r="C10" s="322"/>
      <c r="D10" s="322"/>
      <c r="E10" s="325"/>
      <c r="F10" s="322"/>
      <c r="G10" s="384"/>
      <c r="H10" s="384"/>
      <c r="I10" s="322"/>
      <c r="J10" s="322"/>
      <c r="K10" s="343"/>
      <c r="L10" s="343"/>
      <c r="M10" s="385"/>
      <c r="N10" s="385"/>
      <c r="O10" s="385"/>
      <c r="P10" s="372"/>
      <c r="Q10" s="374"/>
      <c r="R10" s="374"/>
      <c r="S10" s="388"/>
      <c r="T10" s="388"/>
      <c r="U10" s="390"/>
      <c r="V10" s="325"/>
      <c r="W10" s="362"/>
      <c r="X10" s="396"/>
      <c r="Y10" s="393"/>
    </row>
    <row r="11" spans="1:25" s="83" customFormat="1" ht="12.75">
      <c r="A11" s="367" t="s">
        <v>146</v>
      </c>
      <c r="B11" s="336"/>
      <c r="C11" s="90"/>
      <c r="D11" s="145"/>
      <c r="E11" s="94"/>
      <c r="F11" s="90"/>
      <c r="G11" s="279"/>
      <c r="H11" s="279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9"/>
      <c r="V11" s="189"/>
      <c r="W11" s="144"/>
      <c r="X11" s="90"/>
      <c r="Y11" s="117"/>
    </row>
    <row r="12" spans="1:25" s="83" customFormat="1" ht="12.75">
      <c r="A12" s="368" t="s">
        <v>147</v>
      </c>
      <c r="B12" s="336"/>
      <c r="C12" s="90"/>
      <c r="D12" s="145"/>
      <c r="E12" s="94"/>
      <c r="F12" s="90"/>
      <c r="G12" s="279"/>
      <c r="H12" s="279"/>
      <c r="I12" s="92"/>
      <c r="J12" s="144"/>
      <c r="K12" s="144"/>
      <c r="L12" s="144"/>
      <c r="M12" s="92"/>
      <c r="N12" s="144"/>
      <c r="O12" s="92"/>
      <c r="P12" s="144"/>
      <c r="Q12" s="144"/>
      <c r="R12" s="144"/>
      <c r="S12" s="144"/>
      <c r="T12" s="144"/>
      <c r="U12" s="189"/>
      <c r="V12" s="189"/>
      <c r="W12" s="144"/>
      <c r="X12" s="90"/>
      <c r="Y12" s="117"/>
    </row>
    <row r="13" spans="1:25" s="29" customFormat="1" ht="13.5" thickBot="1">
      <c r="A13" s="369" t="s">
        <v>10</v>
      </c>
      <c r="B13" s="370"/>
      <c r="C13" s="86"/>
      <c r="D13" s="146"/>
      <c r="E13" s="88"/>
      <c r="F13" s="86"/>
      <c r="G13" s="300"/>
      <c r="H13" s="300"/>
      <c r="I13" s="280"/>
      <c r="J13" s="243"/>
      <c r="K13" s="143"/>
      <c r="L13" s="143"/>
      <c r="M13" s="87"/>
      <c r="N13" s="143"/>
      <c r="O13" s="87"/>
      <c r="P13" s="143"/>
      <c r="Q13" s="143"/>
      <c r="R13" s="143"/>
      <c r="S13" s="143"/>
      <c r="T13" s="143"/>
      <c r="U13" s="242"/>
      <c r="V13" s="242"/>
      <c r="W13" s="143"/>
      <c r="X13" s="86"/>
      <c r="Y13" s="116"/>
    </row>
    <row r="14" spans="1:25" ht="1.5" customHeight="1">
      <c r="A14" s="101" t="s">
        <v>10</v>
      </c>
      <c r="B14" s="102"/>
      <c r="C14" s="139"/>
      <c r="D14" s="140"/>
      <c r="E14" s="140"/>
      <c r="F14" s="139"/>
      <c r="G14" s="276"/>
      <c r="H14" s="276"/>
      <c r="I14" s="140"/>
      <c r="J14" s="234">
        <f>SUM(J11:J13)</f>
        <v>0</v>
      </c>
      <c r="K14" s="241">
        <f>SUM(K11:K13)</f>
        <v>0</v>
      </c>
      <c r="L14" s="241">
        <f>SUM(L11:L13)</f>
        <v>0</v>
      </c>
      <c r="M14" s="142"/>
      <c r="N14" s="241">
        <f>SUM(N11:N13)</f>
        <v>0</v>
      </c>
      <c r="O14" s="142"/>
      <c r="P14" s="241">
        <f>SUM(P11:P13)</f>
        <v>0</v>
      </c>
      <c r="Q14" s="141"/>
      <c r="R14" s="241">
        <f>SUM(P14:Q14)</f>
        <v>0</v>
      </c>
      <c r="S14" s="241">
        <f>SUM(S11:S13)</f>
        <v>0</v>
      </c>
      <c r="T14" s="241">
        <f>SUM(T11:T13)</f>
        <v>0</v>
      </c>
      <c r="U14" s="241">
        <f>SUM(U11:U13)</f>
        <v>0</v>
      </c>
      <c r="V14" s="241">
        <f>SUM(V11:V13)</f>
        <v>0</v>
      </c>
      <c r="W14" s="283">
        <f>SUM(W11:W13)</f>
        <v>0</v>
      </c>
      <c r="X14" s="103"/>
      <c r="Y14" s="104"/>
    </row>
    <row r="15" ht="12.75" customHeight="1" thickBot="1">
      <c r="F15" s="39"/>
    </row>
    <row r="16" ht="13.5" customHeight="1" thickBot="1">
      <c r="V16" s="44"/>
    </row>
    <row r="17" spans="11:14" ht="13.5" customHeight="1">
      <c r="K17" s="365" t="s">
        <v>105</v>
      </c>
      <c r="L17" s="366"/>
      <c r="M17" s="363">
        <v>0</v>
      </c>
      <c r="N17" s="364"/>
    </row>
  </sheetData>
  <sheetProtection formatCells="0" formatColumns="0" formatRows="0" insertColumns="0" insertRows="0" insertHyperlinks="0" deleteColumns="0" deleteRows="0" sort="0" autoFilter="0" pivotTables="0"/>
  <mergeCells count="40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</mergeCells>
  <printOptions/>
  <pageMargins left="0.28" right="0.16" top="0.51" bottom="0.16" header="0.18" footer="0.2"/>
  <pageSetup fitToHeight="3" horizontalDpi="1200" verticalDpi="12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view="pageBreakPreview" zoomScale="60" zoomScaleNormal="90" zoomScalePageLayoutView="0" workbookViewId="0" topLeftCell="E7">
      <selection activeCell="E31" sqref="E31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2" t="s">
        <v>0</v>
      </c>
      <c r="B3" s="320" t="s">
        <v>2</v>
      </c>
      <c r="C3" s="320" t="s">
        <v>1</v>
      </c>
      <c r="D3" s="320" t="s">
        <v>14</v>
      </c>
      <c r="E3" s="308" t="s">
        <v>15</v>
      </c>
      <c r="F3" s="308"/>
      <c r="G3" s="308" t="s">
        <v>84</v>
      </c>
      <c r="H3" s="308" t="s">
        <v>53</v>
      </c>
      <c r="I3" s="427" t="s">
        <v>16</v>
      </c>
      <c r="J3" s="302" t="s">
        <v>133</v>
      </c>
      <c r="K3" s="422"/>
      <c r="L3" s="410" t="s">
        <v>131</v>
      </c>
      <c r="M3" s="361"/>
      <c r="N3" s="361"/>
      <c r="O3" s="361"/>
      <c r="P3" s="361"/>
      <c r="Q3" s="361"/>
      <c r="R3" s="361"/>
      <c r="S3" s="361"/>
      <c r="T3" s="361"/>
      <c r="U3" s="411"/>
      <c r="V3" s="302" t="s">
        <v>129</v>
      </c>
      <c r="W3" s="422"/>
      <c r="X3" s="419" t="s">
        <v>48</v>
      </c>
    </row>
    <row r="4" spans="1:24" s="6" customFormat="1" ht="14.25" customHeight="1">
      <c r="A4" s="303"/>
      <c r="B4" s="321"/>
      <c r="C4" s="321"/>
      <c r="D4" s="321"/>
      <c r="E4" s="321" t="s">
        <v>85</v>
      </c>
      <c r="F4" s="321" t="s">
        <v>18</v>
      </c>
      <c r="G4" s="323"/>
      <c r="H4" s="323"/>
      <c r="I4" s="428"/>
      <c r="J4" s="303"/>
      <c r="K4" s="423"/>
      <c r="L4" s="412" t="s">
        <v>19</v>
      </c>
      <c r="M4" s="339"/>
      <c r="N4" s="376" t="s">
        <v>65</v>
      </c>
      <c r="O4" s="378"/>
      <c r="P4" s="339" t="s">
        <v>6</v>
      </c>
      <c r="Q4" s="339"/>
      <c r="R4" s="339"/>
      <c r="S4" s="339"/>
      <c r="T4" s="339"/>
      <c r="U4" s="426"/>
      <c r="V4" s="303"/>
      <c r="W4" s="423"/>
      <c r="X4" s="420"/>
    </row>
    <row r="5" spans="1:24" s="6" customFormat="1" ht="15" customHeight="1">
      <c r="A5" s="303"/>
      <c r="B5" s="321"/>
      <c r="C5" s="321"/>
      <c r="D5" s="321"/>
      <c r="E5" s="321"/>
      <c r="F5" s="321"/>
      <c r="G5" s="323"/>
      <c r="H5" s="323"/>
      <c r="I5" s="428"/>
      <c r="J5" s="424" t="s">
        <v>4</v>
      </c>
      <c r="K5" s="413" t="s">
        <v>11</v>
      </c>
      <c r="L5" s="430" t="s">
        <v>36</v>
      </c>
      <c r="M5" s="319" t="s">
        <v>9</v>
      </c>
      <c r="N5" s="416" t="s">
        <v>119</v>
      </c>
      <c r="O5" s="416" t="s">
        <v>9</v>
      </c>
      <c r="P5" s="323" t="s">
        <v>36</v>
      </c>
      <c r="Q5" s="319" t="s">
        <v>9</v>
      </c>
      <c r="R5" s="319"/>
      <c r="S5" s="319"/>
      <c r="T5" s="319"/>
      <c r="U5" s="415"/>
      <c r="V5" s="424" t="s">
        <v>4</v>
      </c>
      <c r="W5" s="413" t="s">
        <v>20</v>
      </c>
      <c r="X5" s="420"/>
    </row>
    <row r="6" spans="1:24" s="6" customFormat="1" ht="15" customHeight="1">
      <c r="A6" s="303"/>
      <c r="B6" s="321"/>
      <c r="C6" s="321"/>
      <c r="D6" s="321"/>
      <c r="E6" s="321"/>
      <c r="F6" s="321"/>
      <c r="G6" s="323"/>
      <c r="H6" s="323"/>
      <c r="I6" s="428"/>
      <c r="J6" s="424"/>
      <c r="K6" s="413"/>
      <c r="L6" s="430"/>
      <c r="M6" s="319"/>
      <c r="N6" s="417"/>
      <c r="O6" s="417"/>
      <c r="P6" s="323"/>
      <c r="Q6" s="319" t="s">
        <v>4</v>
      </c>
      <c r="R6" s="319" t="s">
        <v>21</v>
      </c>
      <c r="S6" s="319"/>
      <c r="T6" s="319"/>
      <c r="U6" s="415"/>
      <c r="V6" s="424"/>
      <c r="W6" s="413"/>
      <c r="X6" s="420"/>
    </row>
    <row r="7" spans="1:24" s="6" customFormat="1" ht="17.25" customHeight="1">
      <c r="A7" s="303"/>
      <c r="B7" s="321"/>
      <c r="C7" s="321"/>
      <c r="D7" s="321"/>
      <c r="E7" s="321"/>
      <c r="F7" s="321"/>
      <c r="G7" s="323"/>
      <c r="H7" s="323"/>
      <c r="I7" s="428"/>
      <c r="J7" s="424"/>
      <c r="K7" s="413"/>
      <c r="L7" s="430"/>
      <c r="M7" s="319"/>
      <c r="N7" s="417"/>
      <c r="O7" s="417"/>
      <c r="P7" s="323"/>
      <c r="Q7" s="319"/>
      <c r="R7" s="319" t="s">
        <v>22</v>
      </c>
      <c r="S7" s="319" t="s">
        <v>122</v>
      </c>
      <c r="T7" s="319"/>
      <c r="U7" s="415"/>
      <c r="V7" s="424"/>
      <c r="W7" s="413"/>
      <c r="X7" s="420"/>
    </row>
    <row r="8" spans="1:24" s="6" customFormat="1" ht="55.5" customHeight="1" thickBot="1">
      <c r="A8" s="304"/>
      <c r="B8" s="322"/>
      <c r="C8" s="322"/>
      <c r="D8" s="322"/>
      <c r="E8" s="322"/>
      <c r="F8" s="322"/>
      <c r="G8" s="385"/>
      <c r="H8" s="385"/>
      <c r="I8" s="429"/>
      <c r="J8" s="425"/>
      <c r="K8" s="414"/>
      <c r="L8" s="431"/>
      <c r="M8" s="362"/>
      <c r="N8" s="418"/>
      <c r="O8" s="418"/>
      <c r="P8" s="385"/>
      <c r="Q8" s="362"/>
      <c r="R8" s="362"/>
      <c r="S8" s="100" t="s">
        <v>23</v>
      </c>
      <c r="T8" s="100" t="s">
        <v>24</v>
      </c>
      <c r="U8" s="172" t="s">
        <v>25</v>
      </c>
      <c r="V8" s="425"/>
      <c r="W8" s="414"/>
      <c r="X8" s="421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00" t="s">
        <v>148</v>
      </c>
      <c r="B11" s="401"/>
      <c r="C11" s="402"/>
      <c r="D11" s="403"/>
      <c r="E11" s="404"/>
      <c r="F11" s="405"/>
      <c r="G11" s="155"/>
      <c r="H11" s="260"/>
      <c r="I11" s="154"/>
      <c r="J11" s="237"/>
      <c r="K11" s="239"/>
      <c r="L11" s="156"/>
      <c r="M11" s="157"/>
      <c r="N11" s="157"/>
      <c r="O11" s="157"/>
      <c r="P11" s="158"/>
      <c r="Q11" s="236"/>
      <c r="R11" s="237"/>
      <c r="S11" s="237"/>
      <c r="T11" s="237"/>
      <c r="U11" s="238"/>
      <c r="V11" s="261"/>
      <c r="W11" s="237"/>
      <c r="X11" s="159"/>
    </row>
    <row r="12" spans="1:24" s="84" customFormat="1" ht="77.25" customHeight="1">
      <c r="A12" s="152">
        <v>1</v>
      </c>
      <c r="B12" s="258" t="s">
        <v>160</v>
      </c>
      <c r="C12" s="153" t="s">
        <v>161</v>
      </c>
      <c r="D12" s="259" t="s">
        <v>162</v>
      </c>
      <c r="E12" s="154" t="s">
        <v>163</v>
      </c>
      <c r="F12" s="155" t="s">
        <v>164</v>
      </c>
      <c r="G12" s="155"/>
      <c r="H12" s="260" t="s">
        <v>145</v>
      </c>
      <c r="I12" s="154" t="s">
        <v>165</v>
      </c>
      <c r="J12" s="237">
        <v>0</v>
      </c>
      <c r="K12" s="239">
        <v>0</v>
      </c>
      <c r="L12" s="156" t="s">
        <v>166</v>
      </c>
      <c r="M12" s="157">
        <v>17000000</v>
      </c>
      <c r="N12" s="157" t="s">
        <v>145</v>
      </c>
      <c r="O12" s="157">
        <v>0</v>
      </c>
      <c r="P12" s="158" t="s">
        <v>167</v>
      </c>
      <c r="Q12" s="236">
        <v>17000000</v>
      </c>
      <c r="R12" s="237">
        <v>17000000</v>
      </c>
      <c r="S12" s="237">
        <v>0</v>
      </c>
      <c r="T12" s="237">
        <v>0</v>
      </c>
      <c r="U12" s="238">
        <v>0</v>
      </c>
      <c r="V12" s="261">
        <v>0</v>
      </c>
      <c r="W12" s="237"/>
      <c r="X12" s="159" t="s">
        <v>145</v>
      </c>
    </row>
    <row r="13" spans="1:24" s="14" customFormat="1" ht="81.75" customHeight="1" thickBot="1">
      <c r="A13" s="152">
        <v>2</v>
      </c>
      <c r="B13" s="258" t="s">
        <v>160</v>
      </c>
      <c r="C13" s="153" t="s">
        <v>161</v>
      </c>
      <c r="D13" s="259" t="s">
        <v>162</v>
      </c>
      <c r="E13" s="154" t="s">
        <v>168</v>
      </c>
      <c r="F13" s="155" t="s">
        <v>169</v>
      </c>
      <c r="G13" s="155"/>
      <c r="H13" s="260" t="s">
        <v>145</v>
      </c>
      <c r="I13" s="154" t="s">
        <v>170</v>
      </c>
      <c r="J13" s="237">
        <v>0</v>
      </c>
      <c r="K13" s="239">
        <v>0</v>
      </c>
      <c r="L13" s="156" t="s">
        <v>171</v>
      </c>
      <c r="M13" s="157">
        <v>15000000</v>
      </c>
      <c r="N13" s="157" t="s">
        <v>145</v>
      </c>
      <c r="O13" s="157">
        <v>0</v>
      </c>
      <c r="P13" s="158" t="s">
        <v>172</v>
      </c>
      <c r="Q13" s="236">
        <v>9400000</v>
      </c>
      <c r="R13" s="237">
        <v>9400000</v>
      </c>
      <c r="S13" s="237">
        <v>0</v>
      </c>
      <c r="T13" s="237">
        <v>0</v>
      </c>
      <c r="U13" s="238">
        <v>0</v>
      </c>
      <c r="V13" s="261">
        <v>5600000</v>
      </c>
      <c r="W13" s="237"/>
      <c r="X13" s="159" t="s">
        <v>145</v>
      </c>
    </row>
    <row r="14" spans="1:24" ht="31.5" customHeight="1">
      <c r="A14" s="400" t="s">
        <v>173</v>
      </c>
      <c r="B14" s="401"/>
      <c r="C14" s="402"/>
      <c r="D14" s="403"/>
      <c r="E14" s="404"/>
      <c r="F14" s="405"/>
      <c r="G14" s="155"/>
      <c r="H14" s="260"/>
      <c r="I14" s="154"/>
      <c r="J14" s="237"/>
      <c r="K14" s="239"/>
      <c r="L14" s="156"/>
      <c r="M14" s="157"/>
      <c r="N14" s="157"/>
      <c r="O14" s="157"/>
      <c r="P14" s="158"/>
      <c r="Q14" s="236"/>
      <c r="R14" s="237"/>
      <c r="S14" s="237"/>
      <c r="T14" s="237"/>
      <c r="U14" s="238"/>
      <c r="V14" s="261"/>
      <c r="W14" s="237"/>
      <c r="X14" s="159"/>
    </row>
    <row r="15" spans="1:24" ht="36" customHeight="1" thickBot="1">
      <c r="A15" s="400" t="s">
        <v>174</v>
      </c>
      <c r="B15" s="401"/>
      <c r="C15" s="402"/>
      <c r="D15" s="403"/>
      <c r="E15" s="404"/>
      <c r="F15" s="405"/>
      <c r="G15" s="155"/>
      <c r="H15" s="260"/>
      <c r="I15" s="154"/>
      <c r="J15" s="237"/>
      <c r="K15" s="239"/>
      <c r="L15" s="156"/>
      <c r="M15" s="157"/>
      <c r="N15" s="157"/>
      <c r="O15" s="157"/>
      <c r="P15" s="158"/>
      <c r="Q15" s="236"/>
      <c r="R15" s="237"/>
      <c r="S15" s="237"/>
      <c r="T15" s="237"/>
      <c r="U15" s="238"/>
      <c r="V15" s="261"/>
      <c r="W15" s="237"/>
      <c r="X15" s="159"/>
    </row>
    <row r="16" spans="1:24" ht="121.5" customHeight="1" thickBot="1">
      <c r="A16" s="152">
        <v>1</v>
      </c>
      <c r="B16" s="258" t="s">
        <v>160</v>
      </c>
      <c r="C16" s="153" t="s">
        <v>161</v>
      </c>
      <c r="D16" s="259" t="s">
        <v>175</v>
      </c>
      <c r="E16" s="154" t="s">
        <v>176</v>
      </c>
      <c r="F16" s="155" t="s">
        <v>164</v>
      </c>
      <c r="G16" s="155"/>
      <c r="H16" s="260" t="s">
        <v>145</v>
      </c>
      <c r="I16" s="154" t="s">
        <v>165</v>
      </c>
      <c r="J16" s="237">
        <v>0</v>
      </c>
      <c r="K16" s="239">
        <v>0</v>
      </c>
      <c r="L16" s="156" t="s">
        <v>166</v>
      </c>
      <c r="M16" s="157">
        <v>8000000</v>
      </c>
      <c r="N16" s="157" t="s">
        <v>145</v>
      </c>
      <c r="O16" s="157">
        <v>0</v>
      </c>
      <c r="P16" s="158" t="s">
        <v>177</v>
      </c>
      <c r="Q16" s="236">
        <v>8000000</v>
      </c>
      <c r="R16" s="237">
        <v>8000000</v>
      </c>
      <c r="S16" s="237">
        <v>0</v>
      </c>
      <c r="T16" s="237">
        <v>0</v>
      </c>
      <c r="U16" s="238">
        <v>0</v>
      </c>
      <c r="V16" s="261">
        <v>0</v>
      </c>
      <c r="W16" s="237"/>
      <c r="X16" s="159" t="s">
        <v>145</v>
      </c>
    </row>
    <row r="17" spans="1:24" s="33" customFormat="1" ht="115.5" customHeight="1">
      <c r="A17" s="152">
        <v>2</v>
      </c>
      <c r="B17" s="258" t="s">
        <v>160</v>
      </c>
      <c r="C17" s="153" t="s">
        <v>161</v>
      </c>
      <c r="D17" s="259" t="s">
        <v>175</v>
      </c>
      <c r="E17" s="154" t="s">
        <v>178</v>
      </c>
      <c r="F17" s="155" t="s">
        <v>169</v>
      </c>
      <c r="G17" s="155"/>
      <c r="H17" s="260" t="s">
        <v>145</v>
      </c>
      <c r="I17" s="154" t="s">
        <v>170</v>
      </c>
      <c r="J17" s="237">
        <v>0</v>
      </c>
      <c r="K17" s="239">
        <v>0</v>
      </c>
      <c r="L17" s="156" t="s">
        <v>171</v>
      </c>
      <c r="M17" s="157">
        <v>5000000</v>
      </c>
      <c r="N17" s="157" t="s">
        <v>145</v>
      </c>
      <c r="O17" s="157">
        <v>0</v>
      </c>
      <c r="P17" s="158" t="s">
        <v>145</v>
      </c>
      <c r="Q17" s="236">
        <v>0</v>
      </c>
      <c r="R17" s="237">
        <v>0</v>
      </c>
      <c r="S17" s="237">
        <v>0</v>
      </c>
      <c r="T17" s="237">
        <v>0</v>
      </c>
      <c r="U17" s="238">
        <v>0</v>
      </c>
      <c r="V17" s="261">
        <v>5000000</v>
      </c>
      <c r="W17" s="237"/>
      <c r="X17" s="159" t="s">
        <v>145</v>
      </c>
    </row>
    <row r="18" spans="1:24" s="33" customFormat="1" ht="27.75" customHeight="1">
      <c r="A18" s="406" t="s">
        <v>146</v>
      </c>
      <c r="B18" s="401"/>
      <c r="C18" s="153"/>
      <c r="D18" s="259"/>
      <c r="E18" s="154"/>
      <c r="F18" s="155"/>
      <c r="G18" s="155"/>
      <c r="H18" s="260"/>
      <c r="I18" s="154"/>
      <c r="J18" s="237"/>
      <c r="K18" s="239"/>
      <c r="L18" s="156"/>
      <c r="M18" s="157">
        <v>32000000</v>
      </c>
      <c r="N18" s="157"/>
      <c r="O18" s="157"/>
      <c r="P18" s="158"/>
      <c r="Q18" s="236">
        <v>26400000</v>
      </c>
      <c r="R18" s="237">
        <v>26400000</v>
      </c>
      <c r="S18" s="237"/>
      <c r="T18" s="237"/>
      <c r="U18" s="238"/>
      <c r="V18" s="261">
        <v>5600000</v>
      </c>
      <c r="W18" s="237"/>
      <c r="X18" s="159"/>
    </row>
    <row r="19" spans="1:24" s="33" customFormat="1" ht="27" customHeight="1">
      <c r="A19" s="407" t="s">
        <v>147</v>
      </c>
      <c r="B19" s="401"/>
      <c r="C19" s="153"/>
      <c r="D19" s="259"/>
      <c r="E19" s="154"/>
      <c r="F19" s="155"/>
      <c r="G19" s="155"/>
      <c r="H19" s="260"/>
      <c r="I19" s="154"/>
      <c r="J19" s="237"/>
      <c r="K19" s="239"/>
      <c r="L19" s="156"/>
      <c r="M19" s="157">
        <v>13000000</v>
      </c>
      <c r="N19" s="157"/>
      <c r="O19" s="157"/>
      <c r="P19" s="158"/>
      <c r="Q19" s="236">
        <v>8000000</v>
      </c>
      <c r="R19" s="237">
        <v>8000000</v>
      </c>
      <c r="S19" s="237"/>
      <c r="T19" s="237"/>
      <c r="U19" s="238"/>
      <c r="V19" s="261">
        <v>5000000</v>
      </c>
      <c r="W19" s="237"/>
      <c r="X19" s="159"/>
    </row>
    <row r="20" spans="1:24" s="33" customFormat="1" ht="39" customHeight="1">
      <c r="A20" s="408" t="s">
        <v>10</v>
      </c>
      <c r="B20" s="409"/>
      <c r="C20" s="299"/>
      <c r="D20" s="298"/>
      <c r="E20" s="297"/>
      <c r="F20" s="284"/>
      <c r="G20" s="284"/>
      <c r="H20" s="284"/>
      <c r="I20" s="124"/>
      <c r="J20" s="246"/>
      <c r="K20" s="240"/>
      <c r="L20" s="285"/>
      <c r="M20" s="286">
        <v>45000000</v>
      </c>
      <c r="N20" s="286"/>
      <c r="O20" s="286"/>
      <c r="P20" s="160"/>
      <c r="Q20" s="240">
        <v>34400000</v>
      </c>
      <c r="R20" s="246">
        <v>34400000</v>
      </c>
      <c r="S20" s="246"/>
      <c r="T20" s="246"/>
      <c r="U20" s="287"/>
      <c r="V20" s="288">
        <v>10600000</v>
      </c>
      <c r="W20" s="289"/>
      <c r="X20" s="290"/>
    </row>
    <row r="21" spans="1:24" s="33" customFormat="1" ht="1.5" customHeight="1">
      <c r="A21" s="120" t="s">
        <v>10</v>
      </c>
      <c r="B21" s="121"/>
      <c r="C21" s="122"/>
      <c r="D21" s="123"/>
      <c r="E21" s="294"/>
      <c r="F21" s="294"/>
      <c r="G21" s="294"/>
      <c r="H21" s="294"/>
      <c r="I21" s="294"/>
      <c r="J21" s="295">
        <f>SUM(J11:J20)</f>
        <v>0</v>
      </c>
      <c r="K21" s="295">
        <f>SUM(K11:K20)</f>
        <v>0</v>
      </c>
      <c r="L21" s="296"/>
      <c r="M21" s="291">
        <f>SUM(M11:M20)</f>
        <v>135000000</v>
      </c>
      <c r="N21" s="291"/>
      <c r="O21" s="291">
        <f>SUM(O11:O20)</f>
        <v>0</v>
      </c>
      <c r="P21" s="291"/>
      <c r="Q21" s="292">
        <f aca="true" t="shared" si="0" ref="Q21:W21">SUM(Q11:Q20)</f>
        <v>103200000</v>
      </c>
      <c r="R21" s="292">
        <f t="shared" si="0"/>
        <v>103200000</v>
      </c>
      <c r="S21" s="292">
        <f t="shared" si="0"/>
        <v>0</v>
      </c>
      <c r="T21" s="292">
        <f t="shared" si="0"/>
        <v>0</v>
      </c>
      <c r="U21" s="292">
        <f t="shared" si="0"/>
        <v>0</v>
      </c>
      <c r="V21" s="292">
        <f t="shared" si="0"/>
        <v>31800000</v>
      </c>
      <c r="W21" s="292">
        <f t="shared" si="0"/>
        <v>0</v>
      </c>
      <c r="X21" s="293"/>
    </row>
    <row r="22" spans="22:23" s="33" customFormat="1" ht="12.75" customHeight="1">
      <c r="V22" s="25"/>
      <c r="W22" s="29"/>
    </row>
    <row r="23" spans="2:23" s="33" customFormat="1" ht="24.75" customHeight="1">
      <c r="B23" s="28"/>
      <c r="V23" s="25"/>
      <c r="W23" s="29"/>
    </row>
    <row r="24" spans="11:15" s="33" customFormat="1" ht="13.5" customHeight="1">
      <c r="K24" s="398" t="s">
        <v>105</v>
      </c>
      <c r="L24" s="399"/>
      <c r="M24" s="71">
        <v>0</v>
      </c>
      <c r="N24" s="215"/>
      <c r="O24" s="215"/>
    </row>
    <row r="25" spans="2:23" s="33" customFormat="1" ht="20.25" customHeight="1">
      <c r="B25" s="34"/>
      <c r="J25" s="36"/>
      <c r="K25" s="35"/>
      <c r="V25" s="36"/>
      <c r="W25" s="37"/>
    </row>
    <row r="26" spans="10:23" s="33" customFormat="1" ht="18" customHeight="1">
      <c r="J26" s="35"/>
      <c r="K26" s="35"/>
      <c r="V26" s="35"/>
      <c r="W26" s="35"/>
    </row>
    <row r="27" spans="10:23" s="33" customFormat="1" ht="17.25" customHeight="1">
      <c r="J27" s="35"/>
      <c r="K27" s="35"/>
      <c r="R27" s="38"/>
      <c r="V27" s="35"/>
      <c r="W27" s="45"/>
    </row>
    <row r="28" spans="1:24" s="33" customFormat="1" ht="16.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  <row r="38" spans="10:23" ht="18" customHeight="1">
      <c r="J38" s="35"/>
      <c r="K38" s="35"/>
      <c r="V38" s="35"/>
      <c r="W38" s="35"/>
    </row>
    <row r="39" spans="10:23" ht="18" customHeight="1">
      <c r="J39" s="35"/>
      <c r="K39" s="35"/>
      <c r="V39" s="35"/>
      <c r="W39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8:X28"/>
    <mergeCell ref="K24:L24"/>
    <mergeCell ref="A11:F11"/>
    <mergeCell ref="A14:F14"/>
    <mergeCell ref="A15:F15"/>
    <mergeCell ref="A18:B18"/>
    <mergeCell ref="A19:B19"/>
    <mergeCell ref="A20:B20"/>
    <mergeCell ref="A3:A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2" t="s">
        <v>0</v>
      </c>
      <c r="B6" s="320" t="s">
        <v>1</v>
      </c>
      <c r="C6" s="320" t="s">
        <v>2</v>
      </c>
      <c r="D6" s="320" t="s">
        <v>82</v>
      </c>
      <c r="E6" s="320" t="s">
        <v>83</v>
      </c>
      <c r="F6" s="320" t="s">
        <v>17</v>
      </c>
      <c r="G6" s="318" t="s">
        <v>3</v>
      </c>
      <c r="H6" s="427" t="s">
        <v>53</v>
      </c>
      <c r="I6" s="444" t="s">
        <v>62</v>
      </c>
      <c r="J6" s="445"/>
      <c r="K6" s="453" t="s">
        <v>56</v>
      </c>
      <c r="L6" s="427" t="s">
        <v>54</v>
      </c>
      <c r="M6" s="447" t="s">
        <v>133</v>
      </c>
      <c r="N6" s="448"/>
      <c r="O6" s="447" t="s">
        <v>5</v>
      </c>
      <c r="P6" s="448"/>
      <c r="Q6" s="447" t="s">
        <v>6</v>
      </c>
      <c r="R6" s="448"/>
      <c r="S6" s="454" t="s">
        <v>120</v>
      </c>
      <c r="T6" s="455"/>
      <c r="U6" s="453" t="s">
        <v>129</v>
      </c>
      <c r="V6" s="427"/>
      <c r="W6" s="456" t="s">
        <v>136</v>
      </c>
      <c r="X6" s="318"/>
      <c r="Y6" s="457"/>
      <c r="Z6" s="439" t="s">
        <v>48</v>
      </c>
    </row>
    <row r="7" spans="1:26" s="39" customFormat="1" ht="14.25" customHeight="1">
      <c r="A7" s="303"/>
      <c r="B7" s="321"/>
      <c r="C7" s="321"/>
      <c r="D7" s="321"/>
      <c r="E7" s="321"/>
      <c r="F7" s="321"/>
      <c r="G7" s="324"/>
      <c r="H7" s="428"/>
      <c r="I7" s="461" t="s">
        <v>64</v>
      </c>
      <c r="J7" s="463" t="s">
        <v>135</v>
      </c>
      <c r="K7" s="467"/>
      <c r="L7" s="428"/>
      <c r="M7" s="449" t="s">
        <v>4</v>
      </c>
      <c r="N7" s="451" t="s">
        <v>13</v>
      </c>
      <c r="O7" s="449" t="s">
        <v>36</v>
      </c>
      <c r="P7" s="451" t="s">
        <v>9</v>
      </c>
      <c r="Q7" s="449" t="s">
        <v>36</v>
      </c>
      <c r="R7" s="451" t="s">
        <v>9</v>
      </c>
      <c r="S7" s="449" t="s">
        <v>119</v>
      </c>
      <c r="T7" s="451" t="s">
        <v>9</v>
      </c>
      <c r="U7" s="465" t="s">
        <v>4</v>
      </c>
      <c r="V7" s="459" t="s">
        <v>12</v>
      </c>
      <c r="W7" s="442" t="s">
        <v>44</v>
      </c>
      <c r="X7" s="324" t="s">
        <v>41</v>
      </c>
      <c r="Y7" s="458"/>
      <c r="Z7" s="440"/>
    </row>
    <row r="8" spans="1:26" s="39" customFormat="1" ht="9.75" customHeight="1">
      <c r="A8" s="303"/>
      <c r="B8" s="321"/>
      <c r="C8" s="321"/>
      <c r="D8" s="321"/>
      <c r="E8" s="321"/>
      <c r="F8" s="321"/>
      <c r="G8" s="324"/>
      <c r="H8" s="428"/>
      <c r="I8" s="461"/>
      <c r="J8" s="463"/>
      <c r="K8" s="467"/>
      <c r="L8" s="428"/>
      <c r="M8" s="449"/>
      <c r="N8" s="451"/>
      <c r="O8" s="449"/>
      <c r="P8" s="451"/>
      <c r="Q8" s="449"/>
      <c r="R8" s="451"/>
      <c r="S8" s="449"/>
      <c r="T8" s="451"/>
      <c r="U8" s="465"/>
      <c r="V8" s="459"/>
      <c r="W8" s="442"/>
      <c r="X8" s="324" t="s">
        <v>7</v>
      </c>
      <c r="Y8" s="415" t="s">
        <v>57</v>
      </c>
      <c r="Z8" s="440"/>
    </row>
    <row r="9" spans="1:26" s="39" customFormat="1" ht="13.5" customHeight="1">
      <c r="A9" s="303"/>
      <c r="B9" s="321"/>
      <c r="C9" s="321"/>
      <c r="D9" s="321"/>
      <c r="E9" s="321"/>
      <c r="F9" s="321"/>
      <c r="G9" s="324"/>
      <c r="H9" s="428"/>
      <c r="I9" s="461"/>
      <c r="J9" s="463"/>
      <c r="K9" s="467"/>
      <c r="L9" s="428"/>
      <c r="M9" s="449"/>
      <c r="N9" s="451"/>
      <c r="O9" s="449"/>
      <c r="P9" s="451"/>
      <c r="Q9" s="449"/>
      <c r="R9" s="451"/>
      <c r="S9" s="449"/>
      <c r="T9" s="451"/>
      <c r="U9" s="465"/>
      <c r="V9" s="459"/>
      <c r="W9" s="442"/>
      <c r="X9" s="324"/>
      <c r="Y9" s="415"/>
      <c r="Z9" s="440"/>
    </row>
    <row r="10" spans="1:26" s="39" customFormat="1" ht="17.25" customHeight="1" thickBot="1">
      <c r="A10" s="304"/>
      <c r="B10" s="322"/>
      <c r="C10" s="322"/>
      <c r="D10" s="322"/>
      <c r="E10" s="322"/>
      <c r="F10" s="322"/>
      <c r="G10" s="325"/>
      <c r="H10" s="429"/>
      <c r="I10" s="462"/>
      <c r="J10" s="464"/>
      <c r="K10" s="468"/>
      <c r="L10" s="429"/>
      <c r="M10" s="450"/>
      <c r="N10" s="452"/>
      <c r="O10" s="450"/>
      <c r="P10" s="452"/>
      <c r="Q10" s="450"/>
      <c r="R10" s="452"/>
      <c r="S10" s="450"/>
      <c r="T10" s="452"/>
      <c r="U10" s="466"/>
      <c r="V10" s="460"/>
      <c r="W10" s="443"/>
      <c r="X10" s="325"/>
      <c r="Y10" s="446"/>
      <c r="Z10" s="441"/>
    </row>
    <row r="11" spans="1:26" s="83" customFormat="1" ht="12.75">
      <c r="A11" s="434" t="s">
        <v>146</v>
      </c>
      <c r="B11" s="435"/>
      <c r="C11" s="161"/>
      <c r="D11" s="161"/>
      <c r="E11" s="161"/>
      <c r="F11" s="161"/>
      <c r="G11" s="162"/>
      <c r="H11" s="161"/>
      <c r="I11" s="277"/>
      <c r="J11" s="277"/>
      <c r="K11" s="161"/>
      <c r="L11" s="232"/>
      <c r="M11" s="232"/>
      <c r="N11" s="232"/>
      <c r="O11" s="164"/>
      <c r="P11" s="232"/>
      <c r="Q11" s="164"/>
      <c r="R11" s="232"/>
      <c r="S11" s="163"/>
      <c r="T11" s="232"/>
      <c r="U11" s="232"/>
      <c r="V11" s="232"/>
      <c r="W11" s="233"/>
      <c r="X11" s="233"/>
      <c r="Y11" s="232"/>
      <c r="Z11" s="165"/>
    </row>
    <row r="12" spans="1:26" s="83" customFormat="1" ht="13.5" thickBot="1">
      <c r="A12" s="436" t="s">
        <v>147</v>
      </c>
      <c r="B12" s="435"/>
      <c r="C12" s="161"/>
      <c r="D12" s="161"/>
      <c r="E12" s="161"/>
      <c r="F12" s="161"/>
      <c r="G12" s="162"/>
      <c r="H12" s="161"/>
      <c r="I12" s="277"/>
      <c r="J12" s="277"/>
      <c r="K12" s="161"/>
      <c r="L12" s="232"/>
      <c r="M12" s="232"/>
      <c r="N12" s="232"/>
      <c r="O12" s="164"/>
      <c r="P12" s="232"/>
      <c r="Q12" s="164"/>
      <c r="R12" s="232"/>
      <c r="S12" s="163"/>
      <c r="T12" s="232"/>
      <c r="U12" s="232"/>
      <c r="V12" s="232"/>
      <c r="W12" s="233"/>
      <c r="X12" s="233"/>
      <c r="Y12" s="232"/>
      <c r="Z12" s="165"/>
    </row>
    <row r="13" spans="1:26" s="49" customFormat="1" ht="12.75">
      <c r="A13" s="437" t="s">
        <v>10</v>
      </c>
      <c r="B13" s="438"/>
      <c r="C13" s="166"/>
      <c r="D13" s="166"/>
      <c r="E13" s="166"/>
      <c r="F13" s="166"/>
      <c r="G13" s="167"/>
      <c r="H13" s="166"/>
      <c r="I13" s="278"/>
      <c r="J13" s="278"/>
      <c r="K13" s="166"/>
      <c r="L13" s="234"/>
      <c r="M13" s="234"/>
      <c r="N13" s="234"/>
      <c r="O13" s="168"/>
      <c r="P13" s="234"/>
      <c r="Q13" s="168"/>
      <c r="R13" s="234"/>
      <c r="S13" s="142"/>
      <c r="T13" s="234"/>
      <c r="U13" s="234"/>
      <c r="V13" s="234"/>
      <c r="W13" s="235"/>
      <c r="X13" s="235"/>
      <c r="Y13" s="234"/>
      <c r="Z13" s="169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8" t="s">
        <v>105</v>
      </c>
      <c r="L16" s="432"/>
      <c r="M16" s="72">
        <v>0</v>
      </c>
    </row>
    <row r="17" ht="12.75" customHeight="1"/>
    <row r="18" ht="12.75" customHeight="1"/>
    <row r="19" spans="1:22" ht="10.5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B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79" t="s">
        <v>46</v>
      </c>
      <c r="B6" s="482" t="s">
        <v>137</v>
      </c>
      <c r="C6" s="483"/>
      <c r="D6" s="472" t="s">
        <v>5</v>
      </c>
      <c r="E6" s="473"/>
      <c r="F6" s="474"/>
      <c r="G6" s="481" t="s">
        <v>6</v>
      </c>
      <c r="H6" s="473"/>
      <c r="I6" s="474"/>
      <c r="J6" s="477" t="s">
        <v>129</v>
      </c>
      <c r="K6" s="478"/>
      <c r="L6" s="484" t="s">
        <v>39</v>
      </c>
      <c r="M6" s="477" t="s">
        <v>123</v>
      </c>
      <c r="N6" s="478"/>
    </row>
    <row r="7" spans="1:14" s="20" customFormat="1" ht="51.75" thickBot="1">
      <c r="A7" s="480"/>
      <c r="B7" s="262" t="s">
        <v>4</v>
      </c>
      <c r="C7" s="263" t="s">
        <v>38</v>
      </c>
      <c r="D7" s="264" t="s">
        <v>67</v>
      </c>
      <c r="E7" s="265" t="s">
        <v>40</v>
      </c>
      <c r="F7" s="266" t="s">
        <v>138</v>
      </c>
      <c r="G7" s="267" t="s">
        <v>67</v>
      </c>
      <c r="H7" s="265" t="s">
        <v>40</v>
      </c>
      <c r="I7" s="268" t="s">
        <v>138</v>
      </c>
      <c r="J7" s="269" t="s">
        <v>4</v>
      </c>
      <c r="K7" s="270" t="s">
        <v>38</v>
      </c>
      <c r="L7" s="485"/>
      <c r="M7" s="271" t="s">
        <v>69</v>
      </c>
      <c r="N7" s="272" t="s">
        <v>68</v>
      </c>
    </row>
    <row r="8" spans="1:14" s="22" customFormat="1" ht="25.5">
      <c r="A8" s="180" t="s">
        <v>111</v>
      </c>
      <c r="B8" s="184">
        <f>SUM('раздел I'!F11)</f>
        <v>0</v>
      </c>
      <c r="C8" s="195">
        <f>SUM('раздел I'!G11)</f>
        <v>0</v>
      </c>
      <c r="D8" s="201">
        <v>0</v>
      </c>
      <c r="E8" s="174">
        <v>0</v>
      </c>
      <c r="F8" s="202">
        <f>SUM('раздел I'!I11,'раздел I'!K11)</f>
        <v>0</v>
      </c>
      <c r="G8" s="198">
        <v>0</v>
      </c>
      <c r="H8" s="174">
        <v>0</v>
      </c>
      <c r="I8" s="207">
        <f>SUM('раздел I'!M11)</f>
        <v>0</v>
      </c>
      <c r="J8" s="201">
        <f>SUM(B8,F8)-IF('раздел I'!M11="",0,I8)</f>
        <v>0</v>
      </c>
      <c r="K8" s="202">
        <f>SUM('раздел I'!O11)</f>
        <v>0</v>
      </c>
      <c r="L8" s="213">
        <f>J8-B8</f>
        <v>0</v>
      </c>
      <c r="M8" s="210">
        <v>0</v>
      </c>
      <c r="N8" s="176">
        <v>0</v>
      </c>
    </row>
    <row r="9" spans="1:14" s="22" customFormat="1" ht="86.25" customHeight="1">
      <c r="A9" s="181" t="s">
        <v>114</v>
      </c>
      <c r="B9" s="185">
        <f>SUM('раздел II'!J13)</f>
        <v>9600000</v>
      </c>
      <c r="C9" s="196">
        <f>SUM('раздел II'!K13)</f>
        <v>0</v>
      </c>
      <c r="D9" s="203">
        <v>0</v>
      </c>
      <c r="E9" s="173">
        <v>0</v>
      </c>
      <c r="F9" s="204">
        <f>SUM('раздел II'!M13)</f>
        <v>0</v>
      </c>
      <c r="G9" s="199">
        <v>9600000</v>
      </c>
      <c r="H9" s="173">
        <v>0</v>
      </c>
      <c r="I9" s="208">
        <f>SUM('раздел II'!O13,'раздел II'!Q13)</f>
        <v>9600000</v>
      </c>
      <c r="J9" s="201">
        <f>SUM(B9,F9)-IF(I9="",0,I9)</f>
        <v>0</v>
      </c>
      <c r="K9" s="202">
        <f>'раздел II'!S13</f>
        <v>0</v>
      </c>
      <c r="L9" s="213">
        <f>J9-B9</f>
        <v>-9600000</v>
      </c>
      <c r="M9" s="211">
        <v>0</v>
      </c>
      <c r="N9" s="177">
        <v>0</v>
      </c>
    </row>
    <row r="10" spans="1:14" s="22" customFormat="1" ht="69.75" customHeight="1">
      <c r="A10" s="181" t="s">
        <v>112</v>
      </c>
      <c r="B10" s="185">
        <f>SUM('раздел III'!K13)</f>
        <v>0</v>
      </c>
      <c r="C10" s="196">
        <f>SUM('раздел III'!L13)</f>
        <v>0</v>
      </c>
      <c r="D10" s="203">
        <v>0</v>
      </c>
      <c r="E10" s="173">
        <v>0</v>
      </c>
      <c r="F10" s="204">
        <f>SUM('раздел III'!N13)</f>
        <v>0</v>
      </c>
      <c r="G10" s="199">
        <v>0</v>
      </c>
      <c r="H10" s="173">
        <v>0</v>
      </c>
      <c r="I10" s="208">
        <f>SUM('раздел III'!P13,'раздел III'!R13)</f>
        <v>0</v>
      </c>
      <c r="J10" s="201">
        <f>SUM(B10,F10)-IF(I10="",0,I10)</f>
        <v>0</v>
      </c>
      <c r="K10" s="202">
        <f>'раздел III'!T13</f>
        <v>0</v>
      </c>
      <c r="L10" s="213">
        <f>J10-B10</f>
        <v>0</v>
      </c>
      <c r="M10" s="211">
        <v>0</v>
      </c>
      <c r="N10" s="177">
        <v>0</v>
      </c>
    </row>
    <row r="11" spans="1:14" s="22" customFormat="1" ht="75" customHeight="1">
      <c r="A11" s="181" t="s">
        <v>115</v>
      </c>
      <c r="B11" s="185">
        <f>SUM('раздел IV'!J20)</f>
        <v>0</v>
      </c>
      <c r="C11" s="196">
        <f>SUM('раздел IV'!K20)</f>
        <v>0</v>
      </c>
      <c r="D11" s="203">
        <v>0</v>
      </c>
      <c r="E11" s="173">
        <v>0</v>
      </c>
      <c r="F11" s="204">
        <f>SUM('раздел IV'!M20)</f>
        <v>45000000</v>
      </c>
      <c r="G11" s="199">
        <v>0</v>
      </c>
      <c r="H11" s="173">
        <v>0</v>
      </c>
      <c r="I11" s="208">
        <f>SUM('раздел IV'!O20,'раздел IV'!Q20)</f>
        <v>34400000</v>
      </c>
      <c r="J11" s="201">
        <f>SUM(B11,F11)-IF(I11="",0,I11)</f>
        <v>10600000</v>
      </c>
      <c r="K11" s="202">
        <f>'раздел IV'!W20</f>
        <v>0</v>
      </c>
      <c r="L11" s="213">
        <f>J11-B11</f>
        <v>10600000</v>
      </c>
      <c r="M11" s="211">
        <v>15000000</v>
      </c>
      <c r="N11" s="177">
        <v>25000000</v>
      </c>
    </row>
    <row r="12" spans="1:14" s="22" customFormat="1" ht="51.75" thickBot="1">
      <c r="A12" s="182" t="s">
        <v>113</v>
      </c>
      <c r="B12" s="186">
        <f>SUM('раздел V'!M13)</f>
        <v>0</v>
      </c>
      <c r="C12" s="197">
        <f>SUM('раздел V'!N13)</f>
        <v>0</v>
      </c>
      <c r="D12" s="205">
        <v>0</v>
      </c>
      <c r="E12" s="175">
        <v>0</v>
      </c>
      <c r="F12" s="206">
        <f>SUM('раздел V'!P13)</f>
        <v>0</v>
      </c>
      <c r="G12" s="200">
        <v>0</v>
      </c>
      <c r="H12" s="175">
        <v>0</v>
      </c>
      <c r="I12" s="209">
        <f>SUM('раздел V'!R13,'раздел V'!T13)</f>
        <v>0</v>
      </c>
      <c r="J12" s="201">
        <f>SUM(B12,F12)-IF(I12="",0,I12)</f>
        <v>0</v>
      </c>
      <c r="K12" s="202">
        <f>'раздел V'!V13</f>
        <v>0</v>
      </c>
      <c r="L12" s="213">
        <f>J12-B12</f>
        <v>0</v>
      </c>
      <c r="M12" s="212">
        <v>0</v>
      </c>
      <c r="N12" s="178">
        <v>0</v>
      </c>
    </row>
    <row r="13" spans="1:14" s="22" customFormat="1" ht="33.75" customHeight="1" thickBot="1">
      <c r="A13" s="183" t="s">
        <v>10</v>
      </c>
      <c r="B13" s="179">
        <f aca="true" t="shared" si="0" ref="B13:N13">SUM(B8:B12)</f>
        <v>9600000</v>
      </c>
      <c r="C13" s="179">
        <f t="shared" si="0"/>
        <v>0</v>
      </c>
      <c r="D13" s="179">
        <f t="shared" si="0"/>
        <v>0</v>
      </c>
      <c r="E13" s="179">
        <f t="shared" si="0"/>
        <v>0</v>
      </c>
      <c r="F13" s="179">
        <f t="shared" si="0"/>
        <v>45000000</v>
      </c>
      <c r="G13" s="179">
        <f t="shared" si="0"/>
        <v>9600000</v>
      </c>
      <c r="H13" s="179">
        <f t="shared" si="0"/>
        <v>0</v>
      </c>
      <c r="I13" s="179">
        <f t="shared" si="0"/>
        <v>44000000</v>
      </c>
      <c r="J13" s="179">
        <f t="shared" si="0"/>
        <v>10600000</v>
      </c>
      <c r="K13" s="179">
        <f t="shared" si="0"/>
        <v>0</v>
      </c>
      <c r="L13" s="179">
        <f t="shared" si="0"/>
        <v>1000000</v>
      </c>
      <c r="M13" s="179">
        <f t="shared" si="0"/>
        <v>15000000</v>
      </c>
      <c r="N13" s="179">
        <f t="shared" si="0"/>
        <v>25000000</v>
      </c>
    </row>
    <row r="15" spans="1:10" ht="16.5">
      <c r="A15" s="475"/>
      <c r="B15" s="476"/>
      <c r="C15" s="476"/>
      <c r="D15" s="476"/>
      <c r="E15" s="476"/>
      <c r="F15" s="476"/>
      <c r="G15" s="476"/>
      <c r="H15" s="476"/>
      <c r="I15" s="476"/>
      <c r="J15" s="476"/>
    </row>
    <row r="16" spans="7:10" ht="15.75" thickBot="1">
      <c r="G16" s="58" t="s">
        <v>49</v>
      </c>
      <c r="I16" s="32"/>
      <c r="J16" s="32"/>
    </row>
    <row r="17" spans="2:10" ht="12.75">
      <c r="B17" s="488" t="s">
        <v>70</v>
      </c>
      <c r="C17" s="489"/>
      <c r="D17" s="486" t="s">
        <v>139</v>
      </c>
      <c r="E17" s="469" t="s">
        <v>140</v>
      </c>
      <c r="F17" s="470"/>
      <c r="G17" s="471"/>
      <c r="J17" s="32"/>
    </row>
    <row r="18" spans="2:10" ht="51.75" thickBot="1">
      <c r="B18" s="225" t="s">
        <v>71</v>
      </c>
      <c r="C18" s="226" t="s">
        <v>72</v>
      </c>
      <c r="D18" s="487"/>
      <c r="E18" s="227" t="s">
        <v>79</v>
      </c>
      <c r="F18" s="228" t="s">
        <v>80</v>
      </c>
      <c r="G18" s="229" t="s">
        <v>73</v>
      </c>
      <c r="J18" s="32"/>
    </row>
    <row r="19" spans="2:10" ht="13.5" thickBot="1">
      <c r="B19" s="222"/>
      <c r="C19" s="223"/>
      <c r="D19" s="223"/>
      <c r="E19" s="223" t="e">
        <f>J13/B19</f>
        <v>#DIV/0!</v>
      </c>
      <c r="F19" s="223" t="e">
        <f>J13/C19</f>
        <v>#DIV/0!</v>
      </c>
      <c r="G19" s="224" t="e">
        <f>J13/D19</f>
        <v>#DIV/0!</v>
      </c>
      <c r="J19" s="32"/>
    </row>
    <row r="22" ht="13.5" thickBot="1"/>
    <row r="23" spans="1:4" ht="15.75">
      <c r="A23" s="492" t="s">
        <v>106</v>
      </c>
      <c r="B23" s="493"/>
      <c r="C23" s="73" t="s">
        <v>105</v>
      </c>
      <c r="D23" s="74" t="s">
        <v>107</v>
      </c>
    </row>
    <row r="24" spans="1:4" ht="15">
      <c r="A24" s="494" t="s">
        <v>108</v>
      </c>
      <c r="B24" s="495"/>
      <c r="C24" s="75">
        <v>0</v>
      </c>
      <c r="D24" s="76"/>
    </row>
    <row r="25" spans="1:4" ht="15">
      <c r="A25" s="494" t="s">
        <v>109</v>
      </c>
      <c r="B25" s="495"/>
      <c r="C25" s="75">
        <v>0</v>
      </c>
      <c r="D25" s="76"/>
    </row>
    <row r="26" spans="1:4" ht="15">
      <c r="A26" s="494" t="s">
        <v>101</v>
      </c>
      <c r="B26" s="495"/>
      <c r="C26" s="75">
        <v>0</v>
      </c>
      <c r="D26" s="76"/>
    </row>
    <row r="27" spans="1:4" ht="15.75" thickBot="1">
      <c r="A27" s="490" t="s">
        <v>110</v>
      </c>
      <c r="B27" s="491"/>
      <c r="C27" s="77">
        <v>0</v>
      </c>
      <c r="D27" s="78"/>
    </row>
    <row r="30" spans="1:3" ht="15">
      <c r="A30" t="s">
        <v>141</v>
      </c>
      <c r="C30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tabSelected="1" view="pageBreakPreview" zoomScale="6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6.375" style="0" customWidth="1"/>
    <col min="4" max="4" width="27.75390625" style="0" customWidth="1"/>
    <col min="5" max="5" width="32.75390625" style="0" customWidth="1"/>
    <col min="6" max="6" width="25.25390625" style="0" customWidth="1"/>
    <col min="7" max="7" width="30.0039062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02" t="s">
        <v>46</v>
      </c>
      <c r="B4" s="502"/>
      <c r="C4" s="501" t="s">
        <v>143</v>
      </c>
      <c r="D4" s="500" t="s">
        <v>144</v>
      </c>
      <c r="E4" s="496" t="s">
        <v>138</v>
      </c>
      <c r="F4" s="496"/>
      <c r="G4" s="49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02"/>
      <c r="B5" s="502"/>
      <c r="C5" s="501"/>
      <c r="D5" s="500"/>
      <c r="E5" s="496"/>
      <c r="F5" s="496"/>
      <c r="G5" s="496"/>
    </row>
    <row r="6" spans="1:7" s="22" customFormat="1" ht="13.5" thickBot="1">
      <c r="A6" s="502"/>
      <c r="B6" s="502"/>
      <c r="C6" s="501"/>
      <c r="D6" s="500"/>
      <c r="E6" s="500" t="s">
        <v>44</v>
      </c>
      <c r="F6" s="499" t="s">
        <v>41</v>
      </c>
      <c r="G6" s="499"/>
    </row>
    <row r="7" spans="1:7" s="22" customFormat="1" ht="51.75" thickBot="1">
      <c r="A7" s="502"/>
      <c r="B7" s="502"/>
      <c r="C7" s="501"/>
      <c r="D7" s="500"/>
      <c r="E7" s="500"/>
      <c r="F7" s="170" t="s">
        <v>7</v>
      </c>
      <c r="G7" s="171" t="s">
        <v>57</v>
      </c>
    </row>
    <row r="8" spans="1:7" s="22" customFormat="1" ht="25.5" customHeight="1">
      <c r="A8" s="515" t="s">
        <v>111</v>
      </c>
      <c r="B8" s="516"/>
      <c r="C8" s="187">
        <v>0</v>
      </c>
      <c r="D8" s="188">
        <v>0</v>
      </c>
      <c r="E8" s="188">
        <f>F8+G8</f>
        <v>0</v>
      </c>
      <c r="F8" s="189">
        <f>SUM('раздел I'!Q11)</f>
        <v>0</v>
      </c>
      <c r="G8" s="190">
        <f>SUM('раздел I'!R11)</f>
        <v>0</v>
      </c>
    </row>
    <row r="9" spans="1:7" s="22" customFormat="1" ht="26.25" customHeight="1">
      <c r="A9" s="517" t="s">
        <v>114</v>
      </c>
      <c r="B9" s="518"/>
      <c r="C9" s="187">
        <v>5000</v>
      </c>
      <c r="D9" s="188">
        <v>5215</v>
      </c>
      <c r="E9" s="188">
        <f>F9+G9</f>
        <v>5214.25</v>
      </c>
      <c r="F9" s="189">
        <f>SUM('раздел II'!U13)</f>
        <v>5214.25</v>
      </c>
      <c r="G9" s="189">
        <f>SUM('раздел II'!V13)</f>
        <v>0</v>
      </c>
    </row>
    <row r="10" spans="1:7" s="22" customFormat="1" ht="27.75" customHeight="1">
      <c r="A10" s="517" t="s">
        <v>112</v>
      </c>
      <c r="B10" s="518"/>
      <c r="C10" s="187">
        <v>0</v>
      </c>
      <c r="D10" s="188">
        <v>0</v>
      </c>
      <c r="E10" s="188">
        <f>F10+G10</f>
        <v>0</v>
      </c>
      <c r="F10" s="189">
        <f>SUM('раздел III'!V13)</f>
        <v>0</v>
      </c>
      <c r="G10" s="189">
        <f>SUM('раздел III'!W13)</f>
        <v>0</v>
      </c>
    </row>
    <row r="11" spans="1:7" s="22" customFormat="1" ht="45" customHeight="1">
      <c r="A11" s="517" t="s">
        <v>115</v>
      </c>
      <c r="B11" s="518"/>
      <c r="C11" s="187">
        <v>0</v>
      </c>
      <c r="D11" s="188">
        <v>0</v>
      </c>
      <c r="E11" s="188">
        <f>F11+G11</f>
        <v>0</v>
      </c>
      <c r="F11" s="189">
        <f>SUM('раздел IV'!T20)</f>
        <v>0</v>
      </c>
      <c r="G11" s="189">
        <f>SUM('раздел IV'!U20)</f>
        <v>0</v>
      </c>
    </row>
    <row r="12" spans="1:7" s="22" customFormat="1" ht="30.75" customHeight="1" thickBot="1">
      <c r="A12" s="503" t="s">
        <v>113</v>
      </c>
      <c r="B12" s="504"/>
      <c r="C12" s="191">
        <v>0</v>
      </c>
      <c r="D12" s="192">
        <v>0</v>
      </c>
      <c r="E12" s="188">
        <f>F12+G12</f>
        <v>0</v>
      </c>
      <c r="F12" s="193">
        <f>SUM('раздел V'!X13)</f>
        <v>0</v>
      </c>
      <c r="G12" s="193">
        <f>SUM('раздел V'!Y13)</f>
        <v>0</v>
      </c>
    </row>
    <row r="13" spans="1:35" s="22" customFormat="1" ht="45.75" customHeight="1" thickBot="1">
      <c r="A13" s="497" t="s">
        <v>10</v>
      </c>
      <c r="B13" s="498"/>
      <c r="C13" s="194">
        <f>SUM(C8:C12)</f>
        <v>5000</v>
      </c>
      <c r="D13" s="194">
        <f>D8+D9+D10+D11+D12</f>
        <v>5215</v>
      </c>
      <c r="E13" s="194">
        <f>E8+E9+E10+E11+E12</f>
        <v>5214.25</v>
      </c>
      <c r="F13" s="194">
        <f>F8+F9+F10+F11+F12</f>
        <v>5214.25</v>
      </c>
      <c r="G13" s="194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05" t="s">
        <v>74</v>
      </c>
      <c r="B18" s="506"/>
      <c r="C18" s="506"/>
      <c r="D18" s="509" t="s">
        <v>116</v>
      </c>
      <c r="E18" s="510"/>
      <c r="F18" s="511"/>
    </row>
    <row r="19" spans="1:6" ht="28.5" customHeight="1" thickBot="1">
      <c r="A19" s="507"/>
      <c r="B19" s="508"/>
      <c r="C19" s="508"/>
      <c r="D19" s="512"/>
      <c r="E19" s="513"/>
      <c r="F19" s="514"/>
    </row>
    <row r="20" spans="1:6" ht="115.5" thickBot="1">
      <c r="A20" s="216" t="s">
        <v>69</v>
      </c>
      <c r="B20" s="217" t="s">
        <v>68</v>
      </c>
      <c r="C20" s="218" t="s">
        <v>75</v>
      </c>
      <c r="D20" s="219" t="s">
        <v>77</v>
      </c>
      <c r="E20" s="220" t="s">
        <v>78</v>
      </c>
      <c r="F20" s="221" t="s">
        <v>76</v>
      </c>
    </row>
    <row r="21" spans="1:6" ht="13.5" thickBot="1">
      <c r="A21" s="230"/>
      <c r="B21" s="231"/>
      <c r="C21" s="231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141</v>
      </c>
      <c r="C24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50" t="s">
        <v>94</v>
      </c>
      <c r="B2" s="550"/>
      <c r="C2" s="550"/>
      <c r="D2" s="550"/>
      <c r="E2" s="550"/>
      <c r="F2" s="550"/>
      <c r="G2" s="550"/>
    </row>
    <row r="3" ht="13.5" thickBot="1"/>
    <row r="4" spans="1:31" ht="13.5" thickBot="1">
      <c r="A4" s="528" t="s">
        <v>96</v>
      </c>
      <c r="B4" s="529"/>
      <c r="C4" s="530"/>
      <c r="D4" s="529" t="s">
        <v>97</v>
      </c>
      <c r="E4" s="529"/>
      <c r="F4" s="529"/>
      <c r="G4" s="529"/>
      <c r="H4" s="529"/>
      <c r="I4" s="528" t="s">
        <v>98</v>
      </c>
      <c r="J4" s="529"/>
      <c r="K4" s="529"/>
      <c r="L4" s="529"/>
      <c r="M4" s="530"/>
      <c r="N4" s="529" t="s">
        <v>37</v>
      </c>
      <c r="O4" s="529"/>
      <c r="P4" s="529"/>
      <c r="Q4" s="529"/>
      <c r="R4" s="529"/>
      <c r="S4" s="539" t="s">
        <v>65</v>
      </c>
      <c r="T4" s="540"/>
      <c r="U4" s="540"/>
      <c r="V4" s="540"/>
      <c r="W4" s="541"/>
      <c r="X4" s="528" t="s">
        <v>99</v>
      </c>
      <c r="Y4" s="529"/>
      <c r="Z4" s="529"/>
      <c r="AA4" s="529"/>
      <c r="AB4" s="530"/>
      <c r="AC4" s="529" t="s">
        <v>100</v>
      </c>
      <c r="AD4" s="529"/>
      <c r="AE4" s="530"/>
    </row>
    <row r="5" spans="1:31" ht="12.75">
      <c r="A5" s="531"/>
      <c r="B5" s="532"/>
      <c r="C5" s="533"/>
      <c r="D5" s="526" t="s">
        <v>109</v>
      </c>
      <c r="E5" s="519" t="s">
        <v>110</v>
      </c>
      <c r="F5" s="519" t="s">
        <v>117</v>
      </c>
      <c r="G5" s="519" t="s">
        <v>108</v>
      </c>
      <c r="H5" s="537" t="s">
        <v>4</v>
      </c>
      <c r="I5" s="526" t="s">
        <v>109</v>
      </c>
      <c r="J5" s="519" t="s">
        <v>110</v>
      </c>
      <c r="K5" s="519" t="s">
        <v>117</v>
      </c>
      <c r="L5" s="519" t="s">
        <v>108</v>
      </c>
      <c r="M5" s="537" t="s">
        <v>4</v>
      </c>
      <c r="N5" s="526" t="s">
        <v>109</v>
      </c>
      <c r="O5" s="519" t="s">
        <v>110</v>
      </c>
      <c r="P5" s="519" t="s">
        <v>117</v>
      </c>
      <c r="Q5" s="519" t="s">
        <v>108</v>
      </c>
      <c r="R5" s="537" t="s">
        <v>4</v>
      </c>
      <c r="S5" s="526" t="s">
        <v>109</v>
      </c>
      <c r="T5" s="519" t="s">
        <v>110</v>
      </c>
      <c r="U5" s="519" t="s">
        <v>117</v>
      </c>
      <c r="V5" s="519" t="s">
        <v>108</v>
      </c>
      <c r="W5" s="537" t="s">
        <v>4</v>
      </c>
      <c r="X5" s="526" t="s">
        <v>109</v>
      </c>
      <c r="Y5" s="519" t="s">
        <v>110</v>
      </c>
      <c r="Z5" s="519" t="s">
        <v>117</v>
      </c>
      <c r="AA5" s="519" t="s">
        <v>108</v>
      </c>
      <c r="AB5" s="537" t="s">
        <v>4</v>
      </c>
      <c r="AC5" s="543" t="s">
        <v>4</v>
      </c>
      <c r="AD5" s="488" t="s">
        <v>102</v>
      </c>
      <c r="AE5" s="542"/>
    </row>
    <row r="6" spans="1:31" ht="13.5" thickBot="1">
      <c r="A6" s="534"/>
      <c r="B6" s="535"/>
      <c r="C6" s="536"/>
      <c r="D6" s="527"/>
      <c r="E6" s="520"/>
      <c r="F6" s="520"/>
      <c r="G6" s="520"/>
      <c r="H6" s="538"/>
      <c r="I6" s="527"/>
      <c r="J6" s="520"/>
      <c r="K6" s="520"/>
      <c r="L6" s="520"/>
      <c r="M6" s="538"/>
      <c r="N6" s="527"/>
      <c r="O6" s="520"/>
      <c r="P6" s="520"/>
      <c r="Q6" s="520"/>
      <c r="R6" s="538"/>
      <c r="S6" s="527"/>
      <c r="T6" s="520"/>
      <c r="U6" s="520"/>
      <c r="V6" s="520"/>
      <c r="W6" s="538"/>
      <c r="X6" s="527"/>
      <c r="Y6" s="520"/>
      <c r="Z6" s="520"/>
      <c r="AA6" s="520"/>
      <c r="AB6" s="538"/>
      <c r="AC6" s="544"/>
      <c r="AD6" s="67" t="s">
        <v>103</v>
      </c>
      <c r="AE6" s="68" t="s">
        <v>8</v>
      </c>
    </row>
    <row r="7" spans="1:31" ht="13.5" thickBot="1">
      <c r="A7" s="66">
        <v>1</v>
      </c>
      <c r="B7" s="521"/>
      <c r="C7" s="522"/>
      <c r="D7" s="247"/>
      <c r="E7" s="248"/>
      <c r="F7" s="248"/>
      <c r="G7" s="248"/>
      <c r="H7" s="249">
        <f>SUM(D7,E7,F7,G7)</f>
        <v>0</v>
      </c>
      <c r="I7" s="247"/>
      <c r="J7" s="248"/>
      <c r="K7" s="248"/>
      <c r="L7" s="248"/>
      <c r="M7" s="249">
        <f>SUM(I7,J7,K7,L7)</f>
        <v>0</v>
      </c>
      <c r="N7" s="247"/>
      <c r="O7" s="248"/>
      <c r="P7" s="248"/>
      <c r="Q7" s="248"/>
      <c r="R7" s="249">
        <f>SUM(N7,O7,P7,Q7)</f>
        <v>0</v>
      </c>
      <c r="S7" s="247"/>
      <c r="T7" s="248"/>
      <c r="U7" s="248"/>
      <c r="V7" s="250"/>
      <c r="W7" s="249">
        <f>SUM(S7,T7,U7,V7)</f>
        <v>0</v>
      </c>
      <c r="X7" s="247"/>
      <c r="Y7" s="248"/>
      <c r="Z7" s="248"/>
      <c r="AA7" s="248"/>
      <c r="AB7" s="249">
        <f>SUM(X7,Y7,Z7,AA7)</f>
        <v>0</v>
      </c>
      <c r="AC7" s="247">
        <f>SUM(AD7,AE7)</f>
        <v>0</v>
      </c>
      <c r="AD7" s="248"/>
      <c r="AE7" s="249"/>
    </row>
    <row r="8" spans="1:31" ht="13.5" thickBot="1">
      <c r="A8" s="66">
        <v>1</v>
      </c>
      <c r="B8" s="545" t="s">
        <v>148</v>
      </c>
      <c r="C8" s="546"/>
      <c r="D8" s="251">
        <v>0</v>
      </c>
      <c r="E8" s="252">
        <v>0</v>
      </c>
      <c r="F8" s="252">
        <v>0</v>
      </c>
      <c r="G8" s="252">
        <v>9600000</v>
      </c>
      <c r="H8" s="249">
        <f>SUM(D8,E8,F8,G8)</f>
        <v>9600000</v>
      </c>
      <c r="I8" s="251">
        <v>0</v>
      </c>
      <c r="J8" s="252">
        <v>0</v>
      </c>
      <c r="K8" s="252">
        <v>32000000</v>
      </c>
      <c r="L8" s="252">
        <v>0</v>
      </c>
      <c r="M8" s="249">
        <f>SUM(I8,J8,K8,L8)</f>
        <v>32000000</v>
      </c>
      <c r="N8" s="251">
        <v>0</v>
      </c>
      <c r="O8" s="252">
        <v>0</v>
      </c>
      <c r="P8" s="252">
        <v>26400000</v>
      </c>
      <c r="Q8" s="252">
        <v>9600000</v>
      </c>
      <c r="R8" s="249">
        <f>SUM(N8,O8,P8,Q8)</f>
        <v>36000000</v>
      </c>
      <c r="S8" s="254">
        <v>0</v>
      </c>
      <c r="T8" s="255">
        <v>0</v>
      </c>
      <c r="U8" s="255">
        <v>0</v>
      </c>
      <c r="V8" s="256">
        <v>0</v>
      </c>
      <c r="W8" s="249">
        <f>SUM(S8,T8,U8,V8)</f>
        <v>0</v>
      </c>
      <c r="X8" s="251">
        <v>0</v>
      </c>
      <c r="Y8" s="252">
        <v>0</v>
      </c>
      <c r="Z8" s="252">
        <v>5600000</v>
      </c>
      <c r="AA8" s="252">
        <v>0</v>
      </c>
      <c r="AB8" s="249">
        <f>SUM(X8,Y8,Z8,AA8)</f>
        <v>5600000</v>
      </c>
      <c r="AC8" s="247">
        <f>SUM(AD8,AE8)</f>
        <v>5214.25</v>
      </c>
      <c r="AD8" s="252">
        <v>5214.25</v>
      </c>
      <c r="AE8" s="253">
        <v>0</v>
      </c>
    </row>
    <row r="9" spans="1:31" ht="14.25" thickBot="1" thickTop="1">
      <c r="A9" s="523" t="s">
        <v>95</v>
      </c>
      <c r="B9" s="524"/>
      <c r="C9" s="525"/>
      <c r="D9" s="69">
        <f aca="true" t="shared" si="0" ref="D9:AE9">SUM(D7:D8)</f>
        <v>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9600000</v>
      </c>
      <c r="I9" s="69">
        <f t="shared" si="0"/>
        <v>0</v>
      </c>
      <c r="J9" s="69">
        <f t="shared" si="0"/>
        <v>0</v>
      </c>
      <c r="K9" s="69">
        <f t="shared" si="0"/>
        <v>32000000</v>
      </c>
      <c r="L9" s="69">
        <f t="shared" si="0"/>
        <v>0</v>
      </c>
      <c r="M9" s="69">
        <f t="shared" si="0"/>
        <v>32000000</v>
      </c>
      <c r="N9" s="69">
        <f t="shared" si="0"/>
        <v>0</v>
      </c>
      <c r="O9" s="69">
        <f t="shared" si="0"/>
        <v>0</v>
      </c>
      <c r="P9" s="69">
        <f t="shared" si="0"/>
        <v>26400000</v>
      </c>
      <c r="Q9" s="69">
        <f t="shared" si="0"/>
        <v>9600000</v>
      </c>
      <c r="R9" s="69">
        <f t="shared" si="0"/>
        <v>36000000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9">
        <f t="shared" si="0"/>
        <v>0</v>
      </c>
      <c r="X9" s="69">
        <f t="shared" si="0"/>
        <v>0</v>
      </c>
      <c r="Y9" s="69">
        <f t="shared" si="0"/>
        <v>0</v>
      </c>
      <c r="Z9" s="69">
        <f t="shared" si="0"/>
        <v>5600000</v>
      </c>
      <c r="AA9" s="69">
        <f t="shared" si="0"/>
        <v>0</v>
      </c>
      <c r="AB9" s="69">
        <f t="shared" si="0"/>
        <v>5600000</v>
      </c>
      <c r="AC9" s="69">
        <f t="shared" si="0"/>
        <v>5214.25</v>
      </c>
      <c r="AD9" s="69">
        <f t="shared" si="0"/>
        <v>5214.25</v>
      </c>
      <c r="AE9" s="69">
        <f t="shared" si="0"/>
        <v>0</v>
      </c>
    </row>
    <row r="11" ht="13.5" thickBot="1"/>
    <row r="12" spans="1:31" ht="13.5" thickBot="1">
      <c r="A12" s="528" t="s">
        <v>118</v>
      </c>
      <c r="B12" s="529"/>
      <c r="C12" s="530"/>
      <c r="D12" s="529" t="s">
        <v>97</v>
      </c>
      <c r="E12" s="529"/>
      <c r="F12" s="529"/>
      <c r="G12" s="529"/>
      <c r="H12" s="529"/>
      <c r="I12" s="528" t="s">
        <v>98</v>
      </c>
      <c r="J12" s="529"/>
      <c r="K12" s="529"/>
      <c r="L12" s="529"/>
      <c r="M12" s="530"/>
      <c r="N12" s="529" t="s">
        <v>37</v>
      </c>
      <c r="O12" s="529"/>
      <c r="P12" s="529"/>
      <c r="Q12" s="529"/>
      <c r="R12" s="529"/>
      <c r="S12" s="539" t="s">
        <v>65</v>
      </c>
      <c r="T12" s="540"/>
      <c r="U12" s="540"/>
      <c r="V12" s="540"/>
      <c r="W12" s="541"/>
      <c r="X12" s="528" t="s">
        <v>99</v>
      </c>
      <c r="Y12" s="529"/>
      <c r="Z12" s="529"/>
      <c r="AA12" s="529"/>
      <c r="AB12" s="530"/>
      <c r="AC12" s="529" t="s">
        <v>100</v>
      </c>
      <c r="AD12" s="529"/>
      <c r="AE12" s="530"/>
    </row>
    <row r="13" spans="1:31" ht="12.75">
      <c r="A13" s="531"/>
      <c r="B13" s="532"/>
      <c r="C13" s="533"/>
      <c r="D13" s="526" t="s">
        <v>109</v>
      </c>
      <c r="E13" s="519" t="s">
        <v>110</v>
      </c>
      <c r="F13" s="519" t="s">
        <v>117</v>
      </c>
      <c r="G13" s="519" t="s">
        <v>108</v>
      </c>
      <c r="H13" s="537" t="s">
        <v>4</v>
      </c>
      <c r="I13" s="526" t="s">
        <v>109</v>
      </c>
      <c r="J13" s="519" t="s">
        <v>110</v>
      </c>
      <c r="K13" s="519" t="s">
        <v>117</v>
      </c>
      <c r="L13" s="519" t="s">
        <v>108</v>
      </c>
      <c r="M13" s="537" t="s">
        <v>4</v>
      </c>
      <c r="N13" s="526" t="s">
        <v>109</v>
      </c>
      <c r="O13" s="519" t="s">
        <v>110</v>
      </c>
      <c r="P13" s="519" t="s">
        <v>117</v>
      </c>
      <c r="Q13" s="519" t="s">
        <v>108</v>
      </c>
      <c r="R13" s="537" t="s">
        <v>4</v>
      </c>
      <c r="S13" s="526" t="s">
        <v>109</v>
      </c>
      <c r="T13" s="519" t="s">
        <v>110</v>
      </c>
      <c r="U13" s="519" t="s">
        <v>117</v>
      </c>
      <c r="V13" s="519" t="s">
        <v>108</v>
      </c>
      <c r="W13" s="537" t="s">
        <v>4</v>
      </c>
      <c r="X13" s="526" t="s">
        <v>109</v>
      </c>
      <c r="Y13" s="519" t="s">
        <v>110</v>
      </c>
      <c r="Z13" s="519" t="s">
        <v>117</v>
      </c>
      <c r="AA13" s="519" t="s">
        <v>108</v>
      </c>
      <c r="AB13" s="537" t="s">
        <v>4</v>
      </c>
      <c r="AC13" s="543" t="s">
        <v>4</v>
      </c>
      <c r="AD13" s="488" t="s">
        <v>102</v>
      </c>
      <c r="AE13" s="542"/>
    </row>
    <row r="14" spans="1:31" ht="13.5" thickBot="1">
      <c r="A14" s="534"/>
      <c r="B14" s="535"/>
      <c r="C14" s="536"/>
      <c r="D14" s="527"/>
      <c r="E14" s="520"/>
      <c r="F14" s="520"/>
      <c r="G14" s="520"/>
      <c r="H14" s="538"/>
      <c r="I14" s="527"/>
      <c r="J14" s="520"/>
      <c r="K14" s="520"/>
      <c r="L14" s="520"/>
      <c r="M14" s="538"/>
      <c r="N14" s="527"/>
      <c r="O14" s="520"/>
      <c r="P14" s="520"/>
      <c r="Q14" s="520"/>
      <c r="R14" s="538"/>
      <c r="S14" s="527"/>
      <c r="T14" s="520"/>
      <c r="U14" s="520"/>
      <c r="V14" s="520"/>
      <c r="W14" s="538"/>
      <c r="X14" s="527"/>
      <c r="Y14" s="520"/>
      <c r="Z14" s="520"/>
      <c r="AA14" s="520"/>
      <c r="AB14" s="538"/>
      <c r="AC14" s="544"/>
      <c r="AD14" s="67" t="s">
        <v>103</v>
      </c>
      <c r="AE14" s="68" t="s">
        <v>8</v>
      </c>
    </row>
    <row r="15" spans="1:31" ht="13.5" thickBot="1">
      <c r="A15" s="301"/>
      <c r="B15" s="521" t="s">
        <v>148</v>
      </c>
      <c r="C15" s="522"/>
      <c r="D15" s="547"/>
      <c r="E15" s="548"/>
      <c r="F15" s="548"/>
      <c r="G15" s="548"/>
      <c r="H15" s="549">
        <f aca="true" t="shared" si="1" ref="H15:H22">SUM(D15,E15,F15,G15)</f>
        <v>0</v>
      </c>
      <c r="I15" s="547"/>
      <c r="J15" s="248"/>
      <c r="K15" s="248"/>
      <c r="L15" s="248"/>
      <c r="M15" s="249">
        <f aca="true" t="shared" si="2" ref="M15:M22">SUM(I15,J15,K15,L15)</f>
        <v>0</v>
      </c>
      <c r="N15" s="247"/>
      <c r="O15" s="248"/>
      <c r="P15" s="248"/>
      <c r="Q15" s="248"/>
      <c r="R15" s="249">
        <f aca="true" t="shared" si="3" ref="R15:R22">SUM(N15,O15,P15,Q15)</f>
        <v>0</v>
      </c>
      <c r="S15" s="247"/>
      <c r="T15" s="248"/>
      <c r="U15" s="248"/>
      <c r="V15" s="248"/>
      <c r="W15" s="249">
        <f aca="true" t="shared" si="4" ref="W15:W22">SUM(S15,T15,U15,V15)</f>
        <v>0</v>
      </c>
      <c r="X15" s="247"/>
      <c r="Y15" s="248"/>
      <c r="Z15" s="248"/>
      <c r="AA15" s="248"/>
      <c r="AB15" s="249">
        <f aca="true" t="shared" si="5" ref="AB15:AB22">SUM(X15,Y15,Z15,AA15)</f>
        <v>0</v>
      </c>
      <c r="AC15" s="247">
        <f aca="true" t="shared" si="6" ref="AC15:AC22">SUM(AD15,AE15)</f>
        <v>0</v>
      </c>
      <c r="AD15" s="248"/>
      <c r="AE15" s="249"/>
    </row>
    <row r="16" spans="1:31" ht="13.5" thickBot="1">
      <c r="A16" s="66">
        <v>1</v>
      </c>
      <c r="B16" s="521" t="s">
        <v>179</v>
      </c>
      <c r="C16" s="522"/>
      <c r="D16" s="247">
        <v>0</v>
      </c>
      <c r="E16" s="248">
        <v>0</v>
      </c>
      <c r="F16" s="248">
        <v>0</v>
      </c>
      <c r="G16" s="248">
        <v>0</v>
      </c>
      <c r="H16" s="249">
        <f t="shared" si="1"/>
        <v>0</v>
      </c>
      <c r="I16" s="247">
        <v>0</v>
      </c>
      <c r="J16" s="248">
        <v>0</v>
      </c>
      <c r="K16" s="248">
        <v>0</v>
      </c>
      <c r="L16" s="248">
        <v>0</v>
      </c>
      <c r="M16" s="249">
        <f t="shared" si="2"/>
        <v>0</v>
      </c>
      <c r="N16" s="247">
        <v>0</v>
      </c>
      <c r="O16" s="248">
        <v>0</v>
      </c>
      <c r="P16" s="248">
        <v>0</v>
      </c>
      <c r="Q16" s="248">
        <v>0</v>
      </c>
      <c r="R16" s="249">
        <f t="shared" si="3"/>
        <v>0</v>
      </c>
      <c r="S16" s="247">
        <v>0</v>
      </c>
      <c r="T16" s="248">
        <v>0</v>
      </c>
      <c r="U16" s="248">
        <v>0</v>
      </c>
      <c r="V16" s="248">
        <v>0</v>
      </c>
      <c r="W16" s="249">
        <f t="shared" si="4"/>
        <v>0</v>
      </c>
      <c r="X16" s="247">
        <v>0</v>
      </c>
      <c r="Y16" s="248">
        <v>0</v>
      </c>
      <c r="Z16" s="248">
        <v>0</v>
      </c>
      <c r="AA16" s="248">
        <v>0</v>
      </c>
      <c r="AB16" s="249">
        <f t="shared" si="5"/>
        <v>0</v>
      </c>
      <c r="AC16" s="247">
        <f t="shared" si="6"/>
        <v>0</v>
      </c>
      <c r="AD16" s="248">
        <v>0</v>
      </c>
      <c r="AE16" s="249">
        <v>0</v>
      </c>
    </row>
    <row r="17" spans="1:31" ht="14.25" thickBot="1" thickTop="1">
      <c r="A17" s="66">
        <v>2</v>
      </c>
      <c r="B17" s="521" t="s">
        <v>180</v>
      </c>
      <c r="C17" s="522"/>
      <c r="D17" s="247">
        <v>0</v>
      </c>
      <c r="E17" s="248">
        <v>0</v>
      </c>
      <c r="F17" s="248">
        <v>0</v>
      </c>
      <c r="G17" s="248">
        <v>0</v>
      </c>
      <c r="H17" s="249">
        <f t="shared" si="1"/>
        <v>0</v>
      </c>
      <c r="I17" s="247">
        <v>0</v>
      </c>
      <c r="J17" s="248">
        <v>0</v>
      </c>
      <c r="K17" s="248">
        <v>0</v>
      </c>
      <c r="L17" s="248">
        <v>0</v>
      </c>
      <c r="M17" s="249">
        <f t="shared" si="2"/>
        <v>0</v>
      </c>
      <c r="N17" s="247">
        <v>0</v>
      </c>
      <c r="O17" s="248">
        <v>0</v>
      </c>
      <c r="P17" s="248">
        <v>0</v>
      </c>
      <c r="Q17" s="248">
        <v>0</v>
      </c>
      <c r="R17" s="249">
        <f t="shared" si="3"/>
        <v>0</v>
      </c>
      <c r="S17" s="247">
        <v>0</v>
      </c>
      <c r="T17" s="248">
        <v>0</v>
      </c>
      <c r="U17" s="248">
        <v>0</v>
      </c>
      <c r="V17" s="248">
        <v>0</v>
      </c>
      <c r="W17" s="249">
        <f t="shared" si="4"/>
        <v>0</v>
      </c>
      <c r="X17" s="247">
        <v>0</v>
      </c>
      <c r="Y17" s="248">
        <v>0</v>
      </c>
      <c r="Z17" s="248">
        <v>0</v>
      </c>
      <c r="AA17" s="248">
        <v>0</v>
      </c>
      <c r="AB17" s="249">
        <f t="shared" si="5"/>
        <v>0</v>
      </c>
      <c r="AC17" s="247">
        <f t="shared" si="6"/>
        <v>0</v>
      </c>
      <c r="AD17" s="248">
        <v>0</v>
      </c>
      <c r="AE17" s="249">
        <v>0</v>
      </c>
    </row>
    <row r="18" spans="1:31" ht="12.75">
      <c r="A18" s="66">
        <v>3</v>
      </c>
      <c r="B18" s="521" t="s">
        <v>174</v>
      </c>
      <c r="C18" s="522"/>
      <c r="D18" s="247">
        <v>0</v>
      </c>
      <c r="E18" s="248">
        <v>0</v>
      </c>
      <c r="F18" s="248">
        <v>0</v>
      </c>
      <c r="G18" s="248">
        <v>0</v>
      </c>
      <c r="H18" s="249">
        <f t="shared" si="1"/>
        <v>0</v>
      </c>
      <c r="I18" s="247">
        <v>0</v>
      </c>
      <c r="J18" s="248">
        <v>0</v>
      </c>
      <c r="K18" s="248">
        <v>13000000</v>
      </c>
      <c r="L18" s="248">
        <v>0</v>
      </c>
      <c r="M18" s="249">
        <f t="shared" si="2"/>
        <v>13000000</v>
      </c>
      <c r="N18" s="247">
        <v>0</v>
      </c>
      <c r="O18" s="248">
        <v>0</v>
      </c>
      <c r="P18" s="248">
        <v>8000000</v>
      </c>
      <c r="Q18" s="248">
        <v>0</v>
      </c>
      <c r="R18" s="249">
        <f t="shared" si="3"/>
        <v>8000000</v>
      </c>
      <c r="S18" s="247">
        <v>0</v>
      </c>
      <c r="T18" s="248">
        <v>0</v>
      </c>
      <c r="U18" s="248">
        <v>0</v>
      </c>
      <c r="V18" s="248">
        <v>0</v>
      </c>
      <c r="W18" s="249">
        <f t="shared" si="4"/>
        <v>0</v>
      </c>
      <c r="X18" s="247">
        <v>0</v>
      </c>
      <c r="Y18" s="248">
        <v>0</v>
      </c>
      <c r="Z18" s="248">
        <v>5000000</v>
      </c>
      <c r="AA18" s="248">
        <v>0</v>
      </c>
      <c r="AB18" s="249">
        <f t="shared" si="5"/>
        <v>5000000</v>
      </c>
      <c r="AC18" s="247">
        <f t="shared" si="6"/>
        <v>0</v>
      </c>
      <c r="AD18" s="248">
        <v>0</v>
      </c>
      <c r="AE18" s="249">
        <v>0</v>
      </c>
    </row>
    <row r="19" spans="1:31" ht="13.5" thickBot="1">
      <c r="A19" s="66">
        <v>4</v>
      </c>
      <c r="B19" s="521" t="s">
        <v>181</v>
      </c>
      <c r="C19" s="522"/>
      <c r="D19" s="247">
        <v>0</v>
      </c>
      <c r="E19" s="248">
        <v>0</v>
      </c>
      <c r="F19" s="248">
        <v>0</v>
      </c>
      <c r="G19" s="248">
        <v>0</v>
      </c>
      <c r="H19" s="249">
        <f t="shared" si="1"/>
        <v>0</v>
      </c>
      <c r="I19" s="247">
        <v>0</v>
      </c>
      <c r="J19" s="248">
        <v>0</v>
      </c>
      <c r="K19" s="248">
        <v>0</v>
      </c>
      <c r="L19" s="248">
        <v>0</v>
      </c>
      <c r="M19" s="249">
        <f t="shared" si="2"/>
        <v>0</v>
      </c>
      <c r="N19" s="247">
        <v>0</v>
      </c>
      <c r="O19" s="248">
        <v>0</v>
      </c>
      <c r="P19" s="248">
        <v>0</v>
      </c>
      <c r="Q19" s="248">
        <v>0</v>
      </c>
      <c r="R19" s="249">
        <f t="shared" si="3"/>
        <v>0</v>
      </c>
      <c r="S19" s="247">
        <v>0</v>
      </c>
      <c r="T19" s="248">
        <v>0</v>
      </c>
      <c r="U19" s="248">
        <v>0</v>
      </c>
      <c r="V19" s="248">
        <v>0</v>
      </c>
      <c r="W19" s="249">
        <f t="shared" si="4"/>
        <v>0</v>
      </c>
      <c r="X19" s="247">
        <v>0</v>
      </c>
      <c r="Y19" s="248">
        <v>0</v>
      </c>
      <c r="Z19" s="248">
        <v>0</v>
      </c>
      <c r="AA19" s="248">
        <v>0</v>
      </c>
      <c r="AB19" s="249">
        <f t="shared" si="5"/>
        <v>0</v>
      </c>
      <c r="AC19" s="247">
        <f t="shared" si="6"/>
        <v>0</v>
      </c>
      <c r="AD19" s="248">
        <v>0</v>
      </c>
      <c r="AE19" s="249">
        <v>0</v>
      </c>
    </row>
    <row r="20" spans="1:31" ht="13.5" thickBot="1">
      <c r="A20" s="66">
        <v>5</v>
      </c>
      <c r="B20" s="521" t="s">
        <v>182</v>
      </c>
      <c r="C20" s="522"/>
      <c r="D20" s="247">
        <v>0</v>
      </c>
      <c r="E20" s="248">
        <v>0</v>
      </c>
      <c r="F20" s="248">
        <v>0</v>
      </c>
      <c r="G20" s="248">
        <v>0</v>
      </c>
      <c r="H20" s="249">
        <f t="shared" si="1"/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f t="shared" si="2"/>
        <v>0</v>
      </c>
      <c r="N20" s="247">
        <v>0</v>
      </c>
      <c r="O20" s="248">
        <v>0</v>
      </c>
      <c r="P20" s="248">
        <v>0</v>
      </c>
      <c r="Q20" s="248">
        <v>0</v>
      </c>
      <c r="R20" s="249">
        <f t="shared" si="3"/>
        <v>0</v>
      </c>
      <c r="S20" s="247">
        <v>0</v>
      </c>
      <c r="T20" s="248">
        <v>0</v>
      </c>
      <c r="U20" s="248">
        <v>0</v>
      </c>
      <c r="V20" s="248">
        <v>0</v>
      </c>
      <c r="W20" s="249">
        <f t="shared" si="4"/>
        <v>0</v>
      </c>
      <c r="X20" s="247">
        <v>0</v>
      </c>
      <c r="Y20" s="248">
        <v>0</v>
      </c>
      <c r="Z20" s="248">
        <v>0</v>
      </c>
      <c r="AA20" s="248">
        <v>0</v>
      </c>
      <c r="AB20" s="249">
        <f t="shared" si="5"/>
        <v>0</v>
      </c>
      <c r="AC20" s="247">
        <f t="shared" si="6"/>
        <v>0</v>
      </c>
      <c r="AD20" s="248">
        <v>0</v>
      </c>
      <c r="AE20" s="249">
        <v>0</v>
      </c>
    </row>
    <row r="21" spans="1:31" ht="12.75">
      <c r="A21" s="66">
        <v>6</v>
      </c>
      <c r="B21" s="521" t="s">
        <v>183</v>
      </c>
      <c r="C21" s="522"/>
      <c r="D21" s="247">
        <v>0</v>
      </c>
      <c r="E21" s="248">
        <v>0</v>
      </c>
      <c r="F21" s="248">
        <v>0</v>
      </c>
      <c r="G21" s="248">
        <v>0</v>
      </c>
      <c r="H21" s="249">
        <f t="shared" si="1"/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f t="shared" si="2"/>
        <v>0</v>
      </c>
      <c r="N21" s="247">
        <v>0</v>
      </c>
      <c r="O21" s="248">
        <v>0</v>
      </c>
      <c r="P21" s="248">
        <v>0</v>
      </c>
      <c r="Q21" s="248">
        <v>0</v>
      </c>
      <c r="R21" s="249">
        <f t="shared" si="3"/>
        <v>0</v>
      </c>
      <c r="S21" s="247">
        <v>0</v>
      </c>
      <c r="T21" s="248">
        <v>0</v>
      </c>
      <c r="U21" s="248">
        <v>0</v>
      </c>
      <c r="V21" s="248">
        <v>0</v>
      </c>
      <c r="W21" s="249">
        <f t="shared" si="4"/>
        <v>0</v>
      </c>
      <c r="X21" s="247">
        <v>0</v>
      </c>
      <c r="Y21" s="248">
        <v>0</v>
      </c>
      <c r="Z21" s="248">
        <v>0</v>
      </c>
      <c r="AA21" s="248">
        <v>0</v>
      </c>
      <c r="AB21" s="249">
        <f t="shared" si="5"/>
        <v>0</v>
      </c>
      <c r="AC21" s="247">
        <f t="shared" si="6"/>
        <v>0</v>
      </c>
      <c r="AD21" s="248">
        <v>0</v>
      </c>
      <c r="AE21" s="249">
        <v>0</v>
      </c>
    </row>
    <row r="22" spans="1:31" ht="13.5" thickBot="1">
      <c r="A22" s="66">
        <v>7</v>
      </c>
      <c r="B22" s="545" t="s">
        <v>184</v>
      </c>
      <c r="C22" s="546"/>
      <c r="D22" s="251">
        <v>0</v>
      </c>
      <c r="E22" s="252">
        <v>0</v>
      </c>
      <c r="F22" s="252">
        <v>0</v>
      </c>
      <c r="G22" s="252">
        <v>0</v>
      </c>
      <c r="H22" s="249">
        <f t="shared" si="1"/>
        <v>0</v>
      </c>
      <c r="I22" s="251">
        <v>0</v>
      </c>
      <c r="J22" s="252">
        <v>0</v>
      </c>
      <c r="K22" s="252">
        <v>0</v>
      </c>
      <c r="L22" s="252">
        <v>0</v>
      </c>
      <c r="M22" s="249">
        <f t="shared" si="2"/>
        <v>0</v>
      </c>
      <c r="N22" s="251">
        <v>0</v>
      </c>
      <c r="O22" s="252">
        <v>0</v>
      </c>
      <c r="P22" s="252">
        <v>0</v>
      </c>
      <c r="Q22" s="252">
        <v>0</v>
      </c>
      <c r="R22" s="249">
        <f t="shared" si="3"/>
        <v>0</v>
      </c>
      <c r="S22" s="254">
        <v>0</v>
      </c>
      <c r="T22" s="255">
        <v>0</v>
      </c>
      <c r="U22" s="255">
        <v>0</v>
      </c>
      <c r="V22" s="255">
        <v>0</v>
      </c>
      <c r="W22" s="249">
        <f t="shared" si="4"/>
        <v>0</v>
      </c>
      <c r="X22" s="251">
        <v>0</v>
      </c>
      <c r="Y22" s="252">
        <v>0</v>
      </c>
      <c r="Z22" s="252">
        <v>0</v>
      </c>
      <c r="AA22" s="252">
        <v>0</v>
      </c>
      <c r="AB22" s="249">
        <f t="shared" si="5"/>
        <v>0</v>
      </c>
      <c r="AC22" s="247">
        <f t="shared" si="6"/>
        <v>0</v>
      </c>
      <c r="AD22" s="252">
        <v>0</v>
      </c>
      <c r="AE22" s="253">
        <v>0</v>
      </c>
    </row>
    <row r="23" spans="1:31" ht="14.25" customHeight="1" thickBot="1" thickTop="1">
      <c r="A23" s="523" t="s">
        <v>95</v>
      </c>
      <c r="B23" s="524"/>
      <c r="C23" s="525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13000000</v>
      </c>
      <c r="L23" s="69">
        <f t="shared" si="7"/>
        <v>0</v>
      </c>
      <c r="M23" s="69">
        <f t="shared" si="7"/>
        <v>13000000</v>
      </c>
      <c r="N23" s="69">
        <f t="shared" si="7"/>
        <v>0</v>
      </c>
      <c r="O23" s="69">
        <f t="shared" si="7"/>
        <v>0</v>
      </c>
      <c r="P23" s="69">
        <f t="shared" si="7"/>
        <v>8000000</v>
      </c>
      <c r="Q23" s="69">
        <f t="shared" si="7"/>
        <v>0</v>
      </c>
      <c r="R23" s="69">
        <f t="shared" si="7"/>
        <v>8000000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5000000</v>
      </c>
      <c r="AA23" s="69">
        <f t="shared" si="7"/>
        <v>0</v>
      </c>
      <c r="AB23" s="69">
        <f t="shared" si="7"/>
        <v>5000000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8" t="s">
        <v>126</v>
      </c>
      <c r="B26" s="529"/>
      <c r="C26" s="530"/>
      <c r="D26" s="529" t="s">
        <v>97</v>
      </c>
      <c r="E26" s="529"/>
      <c r="F26" s="529"/>
      <c r="G26" s="529"/>
      <c r="H26" s="529"/>
      <c r="I26" s="528" t="s">
        <v>98</v>
      </c>
      <c r="J26" s="529"/>
      <c r="K26" s="529"/>
      <c r="L26" s="529"/>
      <c r="M26" s="530"/>
      <c r="N26" s="529" t="s">
        <v>37</v>
      </c>
      <c r="O26" s="529"/>
      <c r="P26" s="529"/>
      <c r="Q26" s="529"/>
      <c r="R26" s="529"/>
      <c r="S26" s="539" t="s">
        <v>65</v>
      </c>
      <c r="T26" s="540"/>
      <c r="U26" s="540"/>
      <c r="V26" s="540"/>
      <c r="W26" s="541"/>
      <c r="X26" s="528" t="s">
        <v>99</v>
      </c>
      <c r="Y26" s="529"/>
      <c r="Z26" s="529"/>
      <c r="AA26" s="529"/>
      <c r="AB26" s="530"/>
      <c r="AC26" s="529" t="s">
        <v>100</v>
      </c>
      <c r="AD26" s="529"/>
      <c r="AE26" s="530"/>
    </row>
    <row r="27" spans="1:31" ht="12.75" customHeight="1">
      <c r="A27" s="531"/>
      <c r="B27" s="532"/>
      <c r="C27" s="533"/>
      <c r="D27" s="526" t="s">
        <v>109</v>
      </c>
      <c r="E27" s="519" t="s">
        <v>110</v>
      </c>
      <c r="F27" s="519" t="s">
        <v>117</v>
      </c>
      <c r="G27" s="519" t="s">
        <v>108</v>
      </c>
      <c r="H27" s="537" t="s">
        <v>4</v>
      </c>
      <c r="I27" s="526" t="s">
        <v>109</v>
      </c>
      <c r="J27" s="519" t="s">
        <v>110</v>
      </c>
      <c r="K27" s="519" t="s">
        <v>117</v>
      </c>
      <c r="L27" s="519" t="s">
        <v>108</v>
      </c>
      <c r="M27" s="537" t="s">
        <v>4</v>
      </c>
      <c r="N27" s="526" t="s">
        <v>109</v>
      </c>
      <c r="O27" s="519" t="s">
        <v>110</v>
      </c>
      <c r="P27" s="519" t="s">
        <v>117</v>
      </c>
      <c r="Q27" s="519" t="s">
        <v>108</v>
      </c>
      <c r="R27" s="537" t="s">
        <v>4</v>
      </c>
      <c r="S27" s="526" t="s">
        <v>109</v>
      </c>
      <c r="T27" s="519" t="s">
        <v>110</v>
      </c>
      <c r="U27" s="519" t="s">
        <v>117</v>
      </c>
      <c r="V27" s="519" t="s">
        <v>108</v>
      </c>
      <c r="W27" s="537" t="s">
        <v>4</v>
      </c>
      <c r="X27" s="526" t="s">
        <v>109</v>
      </c>
      <c r="Y27" s="519" t="s">
        <v>110</v>
      </c>
      <c r="Z27" s="519" t="s">
        <v>117</v>
      </c>
      <c r="AA27" s="519" t="s">
        <v>108</v>
      </c>
      <c r="AB27" s="537" t="s">
        <v>4</v>
      </c>
      <c r="AC27" s="543" t="s">
        <v>4</v>
      </c>
      <c r="AD27" s="488" t="s">
        <v>102</v>
      </c>
      <c r="AE27" s="542"/>
    </row>
    <row r="28" spans="1:31" ht="13.5" customHeight="1">
      <c r="A28" s="534"/>
      <c r="B28" s="535"/>
      <c r="C28" s="536"/>
      <c r="D28" s="527"/>
      <c r="E28" s="520"/>
      <c r="F28" s="520"/>
      <c r="G28" s="520"/>
      <c r="H28" s="538"/>
      <c r="I28" s="527"/>
      <c r="J28" s="520"/>
      <c r="K28" s="520"/>
      <c r="L28" s="520"/>
      <c r="M28" s="538"/>
      <c r="N28" s="527"/>
      <c r="O28" s="520"/>
      <c r="P28" s="520"/>
      <c r="Q28" s="520"/>
      <c r="R28" s="538"/>
      <c r="S28" s="527"/>
      <c r="T28" s="520"/>
      <c r="U28" s="520"/>
      <c r="V28" s="520"/>
      <c r="W28" s="538"/>
      <c r="X28" s="527"/>
      <c r="Y28" s="520"/>
      <c r="Z28" s="520"/>
      <c r="AA28" s="520"/>
      <c r="AB28" s="538"/>
      <c r="AC28" s="544"/>
      <c r="AD28" s="67" t="s">
        <v>103</v>
      </c>
      <c r="AE28" s="68" t="s">
        <v>8</v>
      </c>
    </row>
    <row r="29" spans="1:31" ht="14.25" customHeight="1">
      <c r="A29" s="523" t="s">
        <v>95</v>
      </c>
      <c r="B29" s="524"/>
      <c r="C29" s="525"/>
      <c r="D29" s="257">
        <f>D9+D23</f>
        <v>0</v>
      </c>
      <c r="E29" s="257">
        <f>E9+E23</f>
        <v>0</v>
      </c>
      <c r="F29" s="257">
        <f>F9+F23</f>
        <v>0</v>
      </c>
      <c r="G29" s="257">
        <f>G9+G23</f>
        <v>9600000</v>
      </c>
      <c r="H29" s="257">
        <f>D29+E29+F29+G29</f>
        <v>9600000</v>
      </c>
      <c r="I29" s="257">
        <f>I9+I23</f>
        <v>0</v>
      </c>
      <c r="J29" s="257">
        <f>J9+J23</f>
        <v>0</v>
      </c>
      <c r="K29" s="257">
        <f>K9+K23</f>
        <v>45000000</v>
      </c>
      <c r="L29" s="257">
        <f>L9+L23</f>
        <v>0</v>
      </c>
      <c r="M29" s="257">
        <f>L29+K29+J29+I29</f>
        <v>45000000</v>
      </c>
      <c r="N29" s="257">
        <f>N9+N23</f>
        <v>0</v>
      </c>
      <c r="O29" s="257">
        <f>O9+O23</f>
        <v>0</v>
      </c>
      <c r="P29" s="257">
        <f>P9+P23</f>
        <v>34400000</v>
      </c>
      <c r="Q29" s="257">
        <f>Q9+Q23</f>
        <v>9600000</v>
      </c>
      <c r="R29" s="257">
        <f>Q29+P29+O29+N29</f>
        <v>44000000</v>
      </c>
      <c r="S29" s="257">
        <f>S9+S23</f>
        <v>0</v>
      </c>
      <c r="T29" s="257">
        <f>T9+T23</f>
        <v>0</v>
      </c>
      <c r="U29" s="257">
        <f>U9+U23</f>
        <v>0</v>
      </c>
      <c r="V29" s="257">
        <f>V9+V23</f>
        <v>0</v>
      </c>
      <c r="W29" s="257">
        <f>V29+U29+T29+S29</f>
        <v>0</v>
      </c>
      <c r="X29" s="257">
        <f>X9+X23</f>
        <v>0</v>
      </c>
      <c r="Y29" s="257">
        <f>Y9+Y23</f>
        <v>0</v>
      </c>
      <c r="Z29" s="257">
        <f>Z9+Z23</f>
        <v>10600000</v>
      </c>
      <c r="AA29" s="257">
        <f>AA9+AA23</f>
        <v>0</v>
      </c>
      <c r="AB29" s="257">
        <f>AA29+Z29+Y29+X29</f>
        <v>10600000</v>
      </c>
      <c r="AC29" s="257">
        <f>AC9+AC23</f>
        <v>5214.25</v>
      </c>
      <c r="AD29" s="257">
        <f>AD9+AD23</f>
        <v>5214.25</v>
      </c>
      <c r="AE29" s="257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14" t="s">
        <v>142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cp:lastPrinted>2019-11-06T06:38:50Z</cp:lastPrinted>
  <dcterms:created xsi:type="dcterms:W3CDTF">2019-11-06T06:25:17Z</dcterms:created>
  <dcterms:modified xsi:type="dcterms:W3CDTF">2019-11-06T06:39:33Z</dcterms:modified>
  <cp:category/>
  <cp:version/>
  <cp:contentType/>
  <cp:contentStatus/>
</cp:coreProperties>
</file>