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35" windowHeight="10680"/>
  </bookViews>
  <sheets>
    <sheet name="Т3" sheetId="3" r:id="rId1"/>
    <sheet name="Т2" sheetId="4" r:id="rId2"/>
    <sheet name="Табл1" sheetId="5" r:id="rId3"/>
  </sheets>
  <calcPr calcId="124519"/>
</workbook>
</file>

<file path=xl/calcChain.xml><?xml version="1.0" encoding="utf-8"?>
<calcChain xmlns="http://schemas.openxmlformats.org/spreadsheetml/2006/main">
  <c r="H5" i="5"/>
  <c r="H6"/>
  <c r="H7"/>
  <c r="H8"/>
  <c r="H9"/>
  <c r="H10"/>
  <c r="H11"/>
  <c r="H12"/>
  <c r="H13"/>
  <c r="H14"/>
  <c r="H15"/>
  <c r="H4"/>
  <c r="G16"/>
  <c r="F16"/>
  <c r="E16"/>
  <c r="C16"/>
  <c r="B16"/>
  <c r="W46" i="4"/>
  <c r="T46"/>
  <c r="S46"/>
  <c r="R46"/>
  <c r="O46"/>
  <c r="K46"/>
  <c r="G46"/>
  <c r="X46" s="1"/>
  <c r="W45"/>
  <c r="T45"/>
  <c r="S45"/>
  <c r="R45"/>
  <c r="O45"/>
  <c r="K45"/>
  <c r="G45"/>
  <c r="X45" s="1"/>
  <c r="W44"/>
  <c r="T44"/>
  <c r="S44"/>
  <c r="R44"/>
  <c r="O44"/>
  <c r="K44"/>
  <c r="G44"/>
  <c r="X44" s="1"/>
  <c r="N43"/>
  <c r="M43"/>
  <c r="F43"/>
  <c r="E43"/>
  <c r="D43"/>
  <c r="C43"/>
  <c r="K43" s="1"/>
  <c r="W42"/>
  <c r="T42"/>
  <c r="S42"/>
  <c r="R42"/>
  <c r="O42"/>
  <c r="K42"/>
  <c r="G42"/>
  <c r="X42" s="1"/>
  <c r="W41"/>
  <c r="T41"/>
  <c r="S41"/>
  <c r="R41"/>
  <c r="O41"/>
  <c r="K41"/>
  <c r="G41"/>
  <c r="G43" s="1"/>
  <c r="N40"/>
  <c r="M40"/>
  <c r="F40"/>
  <c r="E40"/>
  <c r="D40"/>
  <c r="C40"/>
  <c r="K40" s="1"/>
  <c r="W39"/>
  <c r="T39"/>
  <c r="S39"/>
  <c r="R39"/>
  <c r="O39"/>
  <c r="K39"/>
  <c r="G39"/>
  <c r="X39" s="1"/>
  <c r="W38"/>
  <c r="T38"/>
  <c r="S38"/>
  <c r="R38"/>
  <c r="O38"/>
  <c r="K38"/>
  <c r="G38"/>
  <c r="X38" s="1"/>
  <c r="W37"/>
  <c r="T37"/>
  <c r="S37"/>
  <c r="R37"/>
  <c r="O37"/>
  <c r="K37"/>
  <c r="G37"/>
  <c r="G40" s="1"/>
  <c r="N36"/>
  <c r="M36"/>
  <c r="F36"/>
  <c r="E36"/>
  <c r="D36"/>
  <c r="C36"/>
  <c r="K36" s="1"/>
  <c r="W35"/>
  <c r="T35"/>
  <c r="S35"/>
  <c r="R35"/>
  <c r="O35"/>
  <c r="K35"/>
  <c r="G35"/>
  <c r="X35" s="1"/>
  <c r="W34"/>
  <c r="T34"/>
  <c r="S34"/>
  <c r="R34"/>
  <c r="O34"/>
  <c r="K34"/>
  <c r="G34"/>
  <c r="G36" s="1"/>
  <c r="N33"/>
  <c r="M33"/>
  <c r="F33"/>
  <c r="E33"/>
  <c r="D33"/>
  <c r="C33"/>
  <c r="K33" s="1"/>
  <c r="W32"/>
  <c r="T32"/>
  <c r="S32"/>
  <c r="R32"/>
  <c r="O32"/>
  <c r="K32"/>
  <c r="G32"/>
  <c r="X32" s="1"/>
  <c r="W31"/>
  <c r="T31"/>
  <c r="S31"/>
  <c r="R31"/>
  <c r="O31"/>
  <c r="K31"/>
  <c r="G31"/>
  <c r="X31" s="1"/>
  <c r="X30"/>
  <c r="W30"/>
  <c r="U30"/>
  <c r="T30"/>
  <c r="S30"/>
  <c r="Y30" s="1"/>
  <c r="R30"/>
  <c r="O30"/>
  <c r="L30"/>
  <c r="K30"/>
  <c r="H30"/>
  <c r="W29"/>
  <c r="T29"/>
  <c r="S29"/>
  <c r="R29"/>
  <c r="O29"/>
  <c r="K29"/>
  <c r="G29"/>
  <c r="X29" s="1"/>
  <c r="W28"/>
  <c r="T28"/>
  <c r="S28"/>
  <c r="R28"/>
  <c r="O28"/>
  <c r="K28"/>
  <c r="G28"/>
  <c r="G33" s="1"/>
  <c r="W27"/>
  <c r="T27"/>
  <c r="S27"/>
  <c r="R27"/>
  <c r="O27"/>
  <c r="K27"/>
  <c r="G27"/>
  <c r="X27" s="1"/>
  <c r="N26"/>
  <c r="M26"/>
  <c r="F26"/>
  <c r="E26"/>
  <c r="D26"/>
  <c r="C26"/>
  <c r="K26" s="1"/>
  <c r="W25"/>
  <c r="T25"/>
  <c r="S25"/>
  <c r="R25"/>
  <c r="O25"/>
  <c r="K25"/>
  <c r="G25"/>
  <c r="X25" s="1"/>
  <c r="W24"/>
  <c r="T24"/>
  <c r="S24"/>
  <c r="R24"/>
  <c r="O24"/>
  <c r="K24"/>
  <c r="G24"/>
  <c r="X24" s="1"/>
  <c r="W23"/>
  <c r="T23"/>
  <c r="S23"/>
  <c r="R23"/>
  <c r="O23"/>
  <c r="K23"/>
  <c r="G23"/>
  <c r="G26" s="1"/>
  <c r="N22"/>
  <c r="M22"/>
  <c r="F22"/>
  <c r="E22"/>
  <c r="D22"/>
  <c r="C22"/>
  <c r="K22" s="1"/>
  <c r="W21"/>
  <c r="T21"/>
  <c r="S21"/>
  <c r="R21"/>
  <c r="O21"/>
  <c r="K21"/>
  <c r="G21"/>
  <c r="X21" s="1"/>
  <c r="W20"/>
  <c r="T20"/>
  <c r="S20"/>
  <c r="R20"/>
  <c r="O20"/>
  <c r="K20"/>
  <c r="G20"/>
  <c r="X20" s="1"/>
  <c r="X19"/>
  <c r="W19"/>
  <c r="U19"/>
  <c r="T19"/>
  <c r="S19"/>
  <c r="Y19" s="1"/>
  <c r="R19"/>
  <c r="O19"/>
  <c r="L19"/>
  <c r="K19"/>
  <c r="H19"/>
  <c r="W18"/>
  <c r="T18"/>
  <c r="S18"/>
  <c r="R18"/>
  <c r="O18"/>
  <c r="K18"/>
  <c r="G18"/>
  <c r="G22" s="1"/>
  <c r="W17"/>
  <c r="T17"/>
  <c r="S17"/>
  <c r="R17"/>
  <c r="O17"/>
  <c r="K17"/>
  <c r="G17"/>
  <c r="X17" s="1"/>
  <c r="W16"/>
  <c r="T16"/>
  <c r="S16"/>
  <c r="R16"/>
  <c r="O16"/>
  <c r="K16"/>
  <c r="G16"/>
  <c r="X16" s="1"/>
  <c r="N15"/>
  <c r="N47" s="1"/>
  <c r="M15"/>
  <c r="M47" s="1"/>
  <c r="F15"/>
  <c r="F47" s="1"/>
  <c r="E15"/>
  <c r="E47" s="1"/>
  <c r="D15"/>
  <c r="D47" s="1"/>
  <c r="C15"/>
  <c r="C47" s="1"/>
  <c r="K47" s="1"/>
  <c r="W14"/>
  <c r="T14"/>
  <c r="S14"/>
  <c r="R14"/>
  <c r="O14"/>
  <c r="K14"/>
  <c r="G14"/>
  <c r="W13"/>
  <c r="T13"/>
  <c r="S13"/>
  <c r="R13"/>
  <c r="O13"/>
  <c r="K13"/>
  <c r="G13"/>
  <c r="X13" s="1"/>
  <c r="X12"/>
  <c r="W12"/>
  <c r="U12"/>
  <c r="T12"/>
  <c r="S12"/>
  <c r="Y12" s="1"/>
  <c r="R12"/>
  <c r="O12"/>
  <c r="L12"/>
  <c r="K12"/>
  <c r="H12"/>
  <c r="W11"/>
  <c r="T11"/>
  <c r="S11"/>
  <c r="R11"/>
  <c r="O11"/>
  <c r="K11"/>
  <c r="G11"/>
  <c r="X11" s="1"/>
  <c r="W10"/>
  <c r="T10"/>
  <c r="S10"/>
  <c r="R10"/>
  <c r="O10"/>
  <c r="K10"/>
  <c r="G10"/>
  <c r="X10" s="1"/>
  <c r="W9"/>
  <c r="T9"/>
  <c r="S9"/>
  <c r="R9"/>
  <c r="O9"/>
  <c r="K9"/>
  <c r="G9"/>
  <c r="G15" s="1"/>
  <c r="X8"/>
  <c r="W8"/>
  <c r="U8"/>
  <c r="T8"/>
  <c r="S8"/>
  <c r="Y8" s="1"/>
  <c r="R8"/>
  <c r="O8"/>
  <c r="L8"/>
  <c r="K8"/>
  <c r="H8"/>
  <c r="R9" i="3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8"/>
  <c r="W46"/>
  <c r="T46"/>
  <c r="S46"/>
  <c r="Y46" s="1"/>
  <c r="O46"/>
  <c r="G46"/>
  <c r="X46" s="1"/>
  <c r="W45"/>
  <c r="T45"/>
  <c r="S45"/>
  <c r="Y45" s="1"/>
  <c r="O45"/>
  <c r="G45"/>
  <c r="X45" s="1"/>
  <c r="W44"/>
  <c r="T44"/>
  <c r="S44"/>
  <c r="Y44" s="1"/>
  <c r="O44"/>
  <c r="G44"/>
  <c r="X44" s="1"/>
  <c r="N43"/>
  <c r="M43"/>
  <c r="W43" s="1"/>
  <c r="F43"/>
  <c r="E43"/>
  <c r="D43"/>
  <c r="C43"/>
  <c r="W42"/>
  <c r="T42"/>
  <c r="S42"/>
  <c r="Y42" s="1"/>
  <c r="O42"/>
  <c r="G42"/>
  <c r="X42" s="1"/>
  <c r="W41"/>
  <c r="T41"/>
  <c r="S41"/>
  <c r="Y41" s="1"/>
  <c r="O41"/>
  <c r="G41"/>
  <c r="G43" s="1"/>
  <c r="N40"/>
  <c r="M40"/>
  <c r="W40" s="1"/>
  <c r="F40"/>
  <c r="E40"/>
  <c r="D40"/>
  <c r="C40"/>
  <c r="W39"/>
  <c r="T39"/>
  <c r="S39"/>
  <c r="Y39" s="1"/>
  <c r="O39"/>
  <c r="G39"/>
  <c r="X39" s="1"/>
  <c r="W38"/>
  <c r="T38"/>
  <c r="S38"/>
  <c r="Y38" s="1"/>
  <c r="O38"/>
  <c r="G38"/>
  <c r="X38" s="1"/>
  <c r="W37"/>
  <c r="T37"/>
  <c r="S37"/>
  <c r="Y37" s="1"/>
  <c r="O37"/>
  <c r="G37"/>
  <c r="G40" s="1"/>
  <c r="N36"/>
  <c r="M36"/>
  <c r="W36" s="1"/>
  <c r="F36"/>
  <c r="E36"/>
  <c r="D36"/>
  <c r="C36"/>
  <c r="W35"/>
  <c r="T35"/>
  <c r="S35"/>
  <c r="Y35" s="1"/>
  <c r="O35"/>
  <c r="G35"/>
  <c r="X35" s="1"/>
  <c r="W34"/>
  <c r="T34"/>
  <c r="S34"/>
  <c r="Y34" s="1"/>
  <c r="O34"/>
  <c r="G34"/>
  <c r="G36" s="1"/>
  <c r="N33"/>
  <c r="M33"/>
  <c r="W33" s="1"/>
  <c r="F33"/>
  <c r="E33"/>
  <c r="D33"/>
  <c r="C33"/>
  <c r="W32"/>
  <c r="T32"/>
  <c r="S32"/>
  <c r="Y32" s="1"/>
  <c r="O32"/>
  <c r="G32"/>
  <c r="X32" s="1"/>
  <c r="W31"/>
  <c r="T31"/>
  <c r="S31"/>
  <c r="Y31" s="1"/>
  <c r="O31"/>
  <c r="G31"/>
  <c r="X31" s="1"/>
  <c r="X30"/>
  <c r="W30"/>
  <c r="U30"/>
  <c r="T30"/>
  <c r="S30"/>
  <c r="Y30" s="1"/>
  <c r="O30"/>
  <c r="L30"/>
  <c r="H30"/>
  <c r="W29"/>
  <c r="T29"/>
  <c r="S29"/>
  <c r="Y29" s="1"/>
  <c r="O29"/>
  <c r="G29"/>
  <c r="X29" s="1"/>
  <c r="W28"/>
  <c r="T28"/>
  <c r="S28"/>
  <c r="Y28" s="1"/>
  <c r="O28"/>
  <c r="G28"/>
  <c r="G33" s="1"/>
  <c r="W27"/>
  <c r="T27"/>
  <c r="S27"/>
  <c r="Y27" s="1"/>
  <c r="O27"/>
  <c r="G27"/>
  <c r="X27" s="1"/>
  <c r="N26"/>
  <c r="M26"/>
  <c r="W26" s="1"/>
  <c r="F26"/>
  <c r="E26"/>
  <c r="D26"/>
  <c r="C26"/>
  <c r="W25"/>
  <c r="T25"/>
  <c r="S25"/>
  <c r="Y25" s="1"/>
  <c r="O25"/>
  <c r="G25"/>
  <c r="X25" s="1"/>
  <c r="W24"/>
  <c r="T24"/>
  <c r="S24"/>
  <c r="Y24" s="1"/>
  <c r="O24"/>
  <c r="G24"/>
  <c r="X24" s="1"/>
  <c r="W23"/>
  <c r="T23"/>
  <c r="S23"/>
  <c r="Y23" s="1"/>
  <c r="O23"/>
  <c r="G23"/>
  <c r="G26" s="1"/>
  <c r="N22"/>
  <c r="M22"/>
  <c r="W22" s="1"/>
  <c r="F22"/>
  <c r="E22"/>
  <c r="D22"/>
  <c r="C22"/>
  <c r="W21"/>
  <c r="T21"/>
  <c r="S21"/>
  <c r="Y21" s="1"/>
  <c r="O21"/>
  <c r="G21"/>
  <c r="X21" s="1"/>
  <c r="W20"/>
  <c r="T20"/>
  <c r="S20"/>
  <c r="Y20" s="1"/>
  <c r="O20"/>
  <c r="G20"/>
  <c r="X20" s="1"/>
  <c r="X19"/>
  <c r="W19"/>
  <c r="U19"/>
  <c r="T19"/>
  <c r="S19"/>
  <c r="Y19" s="1"/>
  <c r="O19"/>
  <c r="L19"/>
  <c r="H19"/>
  <c r="W18"/>
  <c r="T18"/>
  <c r="S18"/>
  <c r="Y18" s="1"/>
  <c r="O18"/>
  <c r="G18"/>
  <c r="G22" s="1"/>
  <c r="W17"/>
  <c r="T17"/>
  <c r="S17"/>
  <c r="Y17" s="1"/>
  <c r="O17"/>
  <c r="G17"/>
  <c r="X17" s="1"/>
  <c r="W16"/>
  <c r="T16"/>
  <c r="S16"/>
  <c r="Y16" s="1"/>
  <c r="O16"/>
  <c r="G16"/>
  <c r="X16" s="1"/>
  <c r="N15"/>
  <c r="N47" s="1"/>
  <c r="M15"/>
  <c r="M47" s="1"/>
  <c r="F15"/>
  <c r="F47" s="1"/>
  <c r="E15"/>
  <c r="E47" s="1"/>
  <c r="D15"/>
  <c r="D47" s="1"/>
  <c r="C15"/>
  <c r="C47" s="1"/>
  <c r="W14"/>
  <c r="T14"/>
  <c r="S14"/>
  <c r="Y14" s="1"/>
  <c r="O14"/>
  <c r="G14"/>
  <c r="X14" s="1"/>
  <c r="W13"/>
  <c r="T13"/>
  <c r="S13"/>
  <c r="Y13" s="1"/>
  <c r="O13"/>
  <c r="G13"/>
  <c r="X13" s="1"/>
  <c r="X12"/>
  <c r="W12"/>
  <c r="U12"/>
  <c r="T12"/>
  <c r="S12"/>
  <c r="Y12" s="1"/>
  <c r="O12"/>
  <c r="L12"/>
  <c r="H12"/>
  <c r="W11"/>
  <c r="T11"/>
  <c r="S11"/>
  <c r="O11"/>
  <c r="G11"/>
  <c r="W10"/>
  <c r="T10"/>
  <c r="S10"/>
  <c r="Y10" s="1"/>
  <c r="O10"/>
  <c r="G10"/>
  <c r="X10" s="1"/>
  <c r="W9"/>
  <c r="T9"/>
  <c r="S9"/>
  <c r="Y9" s="1"/>
  <c r="O9"/>
  <c r="G9"/>
  <c r="G15" s="1"/>
  <c r="X8"/>
  <c r="W8"/>
  <c r="U8"/>
  <c r="T8"/>
  <c r="S8"/>
  <c r="Y8" s="1"/>
  <c r="O8"/>
  <c r="L8"/>
  <c r="H8"/>
  <c r="H16" i="5" l="1"/>
  <c r="Y16" i="4"/>
  <c r="Y17"/>
  <c r="Y27"/>
  <c r="Y44"/>
  <c r="Y45"/>
  <c r="Y46"/>
  <c r="Y41"/>
  <c r="Y42"/>
  <c r="W43"/>
  <c r="Y37"/>
  <c r="Y38"/>
  <c r="Y39"/>
  <c r="W40"/>
  <c r="Y34"/>
  <c r="Y35"/>
  <c r="W36"/>
  <c r="Y28"/>
  <c r="Y29"/>
  <c r="Y31"/>
  <c r="Y32"/>
  <c r="W33"/>
  <c r="Y23"/>
  <c r="Y24"/>
  <c r="Y25"/>
  <c r="W26"/>
  <c r="Y18"/>
  <c r="Y20"/>
  <c r="Y21"/>
  <c r="W22"/>
  <c r="Y9"/>
  <c r="Y10"/>
  <c r="Y11"/>
  <c r="Y13"/>
  <c r="G47"/>
  <c r="L15"/>
  <c r="H15"/>
  <c r="X14"/>
  <c r="U14"/>
  <c r="Y14"/>
  <c r="W47"/>
  <c r="R47"/>
  <c r="X47"/>
  <c r="S47"/>
  <c r="O47"/>
  <c r="L22"/>
  <c r="H22"/>
  <c r="L26"/>
  <c r="H26"/>
  <c r="L33"/>
  <c r="H33"/>
  <c r="L36"/>
  <c r="H36"/>
  <c r="L40"/>
  <c r="H40"/>
  <c r="L43"/>
  <c r="H43"/>
  <c r="V8"/>
  <c r="H9"/>
  <c r="L9"/>
  <c r="U9"/>
  <c r="V9"/>
  <c r="X9"/>
  <c r="H10"/>
  <c r="L10"/>
  <c r="U10"/>
  <c r="V10"/>
  <c r="H11"/>
  <c r="L11"/>
  <c r="U11"/>
  <c r="V11"/>
  <c r="V12"/>
  <c r="H13"/>
  <c r="L13"/>
  <c r="U13"/>
  <c r="V13"/>
  <c r="H14"/>
  <c r="L14"/>
  <c r="V14" s="1"/>
  <c r="X22"/>
  <c r="X26"/>
  <c r="X33"/>
  <c r="X36"/>
  <c r="X40"/>
  <c r="X43"/>
  <c r="K15"/>
  <c r="O15"/>
  <c r="R15"/>
  <c r="S15"/>
  <c r="T15"/>
  <c r="U15"/>
  <c r="W15"/>
  <c r="X15"/>
  <c r="H16"/>
  <c r="L16"/>
  <c r="U16"/>
  <c r="V16"/>
  <c r="H17"/>
  <c r="L17"/>
  <c r="U17"/>
  <c r="V17"/>
  <c r="H18"/>
  <c r="L18"/>
  <c r="U18"/>
  <c r="V18"/>
  <c r="X18"/>
  <c r="V19"/>
  <c r="H20"/>
  <c r="L20"/>
  <c r="U20"/>
  <c r="V20"/>
  <c r="H21"/>
  <c r="L21"/>
  <c r="U21"/>
  <c r="V21"/>
  <c r="O22"/>
  <c r="R22"/>
  <c r="S22"/>
  <c r="T22"/>
  <c r="U22"/>
  <c r="H23"/>
  <c r="L23"/>
  <c r="U23"/>
  <c r="V23"/>
  <c r="X23"/>
  <c r="H24"/>
  <c r="L24"/>
  <c r="U24"/>
  <c r="V24"/>
  <c r="H25"/>
  <c r="L25"/>
  <c r="U25"/>
  <c r="V25"/>
  <c r="O26"/>
  <c r="R26"/>
  <c r="S26"/>
  <c r="T26"/>
  <c r="U26"/>
  <c r="H27"/>
  <c r="L27"/>
  <c r="U27"/>
  <c r="V27"/>
  <c r="H28"/>
  <c r="L28"/>
  <c r="U28"/>
  <c r="V28"/>
  <c r="X28"/>
  <c r="H29"/>
  <c r="L29"/>
  <c r="U29"/>
  <c r="V29"/>
  <c r="V30"/>
  <c r="H31"/>
  <c r="L31"/>
  <c r="U31"/>
  <c r="V31"/>
  <c r="H32"/>
  <c r="L32"/>
  <c r="U32"/>
  <c r="V32"/>
  <c r="O33"/>
  <c r="R33"/>
  <c r="S33"/>
  <c r="T33"/>
  <c r="U33"/>
  <c r="H34"/>
  <c r="L34"/>
  <c r="U34"/>
  <c r="V34"/>
  <c r="X34"/>
  <c r="H35"/>
  <c r="L35"/>
  <c r="U35"/>
  <c r="V35"/>
  <c r="O36"/>
  <c r="R36"/>
  <c r="S36"/>
  <c r="T36"/>
  <c r="U36"/>
  <c r="H37"/>
  <c r="L37"/>
  <c r="U37"/>
  <c r="V37"/>
  <c r="X37"/>
  <c r="H38"/>
  <c r="L38"/>
  <c r="U38"/>
  <c r="V38"/>
  <c r="H39"/>
  <c r="L39"/>
  <c r="U39"/>
  <c r="V39"/>
  <c r="O40"/>
  <c r="R40"/>
  <c r="S40"/>
  <c r="T40"/>
  <c r="U40"/>
  <c r="H41"/>
  <c r="L41"/>
  <c r="U41"/>
  <c r="V41"/>
  <c r="X41"/>
  <c r="H42"/>
  <c r="L42"/>
  <c r="U42"/>
  <c r="V42"/>
  <c r="O43"/>
  <c r="R43"/>
  <c r="S43"/>
  <c r="T43"/>
  <c r="U43"/>
  <c r="H44"/>
  <c r="L44"/>
  <c r="U44"/>
  <c r="V44"/>
  <c r="H45"/>
  <c r="L45"/>
  <c r="U45"/>
  <c r="V45"/>
  <c r="H46"/>
  <c r="L46"/>
  <c r="U46"/>
  <c r="V46"/>
  <c r="G47" i="3"/>
  <c r="L15"/>
  <c r="H15"/>
  <c r="X11"/>
  <c r="U11"/>
  <c r="L11"/>
  <c r="H11"/>
  <c r="X47"/>
  <c r="S47"/>
  <c r="O47"/>
  <c r="L22"/>
  <c r="H22"/>
  <c r="L26"/>
  <c r="H26"/>
  <c r="L33"/>
  <c r="H33"/>
  <c r="L36"/>
  <c r="H36"/>
  <c r="L40"/>
  <c r="H40"/>
  <c r="L43"/>
  <c r="H43"/>
  <c r="V8"/>
  <c r="H9"/>
  <c r="L9"/>
  <c r="U9"/>
  <c r="V9"/>
  <c r="X9"/>
  <c r="H10"/>
  <c r="L10"/>
  <c r="U10"/>
  <c r="V10"/>
  <c r="Y11"/>
  <c r="W47"/>
  <c r="X22"/>
  <c r="X26"/>
  <c r="X33"/>
  <c r="X36"/>
  <c r="X40"/>
  <c r="X43"/>
  <c r="V11"/>
  <c r="V12"/>
  <c r="H13"/>
  <c r="L13"/>
  <c r="U13"/>
  <c r="V13"/>
  <c r="H14"/>
  <c r="L14"/>
  <c r="U14"/>
  <c r="V14"/>
  <c r="O15"/>
  <c r="S15"/>
  <c r="T15"/>
  <c r="U15"/>
  <c r="W15"/>
  <c r="X15"/>
  <c r="H16"/>
  <c r="L16"/>
  <c r="U16"/>
  <c r="V16"/>
  <c r="H17"/>
  <c r="L17"/>
  <c r="U17"/>
  <c r="V17"/>
  <c r="H18"/>
  <c r="L18"/>
  <c r="U18"/>
  <c r="V18"/>
  <c r="X18"/>
  <c r="V19"/>
  <c r="H20"/>
  <c r="L20"/>
  <c r="U20"/>
  <c r="V20"/>
  <c r="H21"/>
  <c r="L21"/>
  <c r="U21"/>
  <c r="V21"/>
  <c r="O22"/>
  <c r="S22"/>
  <c r="T22"/>
  <c r="U22"/>
  <c r="H23"/>
  <c r="L23"/>
  <c r="U23"/>
  <c r="V23"/>
  <c r="X23"/>
  <c r="H24"/>
  <c r="L24"/>
  <c r="U24"/>
  <c r="V24"/>
  <c r="H25"/>
  <c r="L25"/>
  <c r="U25"/>
  <c r="V25"/>
  <c r="O26"/>
  <c r="S26"/>
  <c r="T26"/>
  <c r="U26"/>
  <c r="H27"/>
  <c r="L27"/>
  <c r="U27"/>
  <c r="V27"/>
  <c r="H28"/>
  <c r="L28"/>
  <c r="U28"/>
  <c r="V28"/>
  <c r="X28"/>
  <c r="H29"/>
  <c r="L29"/>
  <c r="U29"/>
  <c r="V29"/>
  <c r="V30"/>
  <c r="H31"/>
  <c r="L31"/>
  <c r="U31"/>
  <c r="V31"/>
  <c r="H32"/>
  <c r="L32"/>
  <c r="U32"/>
  <c r="V32"/>
  <c r="O33"/>
  <c r="S33"/>
  <c r="T33"/>
  <c r="U33"/>
  <c r="H34"/>
  <c r="L34"/>
  <c r="U34"/>
  <c r="V34"/>
  <c r="X34"/>
  <c r="H35"/>
  <c r="L35"/>
  <c r="U35"/>
  <c r="V35"/>
  <c r="O36"/>
  <c r="S36"/>
  <c r="T36"/>
  <c r="U36"/>
  <c r="H37"/>
  <c r="L37"/>
  <c r="U37"/>
  <c r="V37"/>
  <c r="X37"/>
  <c r="H38"/>
  <c r="L38"/>
  <c r="U38"/>
  <c r="V38"/>
  <c r="H39"/>
  <c r="L39"/>
  <c r="U39"/>
  <c r="V39"/>
  <c r="O40"/>
  <c r="S40"/>
  <c r="T40"/>
  <c r="U40"/>
  <c r="H41"/>
  <c r="L41"/>
  <c r="U41"/>
  <c r="V41"/>
  <c r="X41"/>
  <c r="H42"/>
  <c r="L42"/>
  <c r="U42"/>
  <c r="V42"/>
  <c r="O43"/>
  <c r="S43"/>
  <c r="T43"/>
  <c r="U43"/>
  <c r="H44"/>
  <c r="L44"/>
  <c r="U44"/>
  <c r="V44"/>
  <c r="H45"/>
  <c r="L45"/>
  <c r="U45"/>
  <c r="V45"/>
  <c r="H46"/>
  <c r="L46"/>
  <c r="U46"/>
  <c r="V46"/>
  <c r="Y43" i="4" l="1"/>
  <c r="V43"/>
  <c r="Y40"/>
  <c r="V40"/>
  <c r="Y36"/>
  <c r="V36"/>
  <c r="Y33"/>
  <c r="V33"/>
  <c r="Y26"/>
  <c r="V26"/>
  <c r="Y22"/>
  <c r="V22"/>
  <c r="Y15"/>
  <c r="V15"/>
  <c r="Y47"/>
  <c r="L47"/>
  <c r="V47" s="1"/>
  <c r="H47"/>
  <c r="U47"/>
  <c r="T47"/>
  <c r="Y43" i="3"/>
  <c r="V43"/>
  <c r="Y40"/>
  <c r="V40"/>
  <c r="Y36"/>
  <c r="V36"/>
  <c r="Y33"/>
  <c r="V33"/>
  <c r="Y26"/>
  <c r="V26"/>
  <c r="Y22"/>
  <c r="V22"/>
  <c r="Y15"/>
  <c r="V15"/>
  <c r="Y47"/>
  <c r="L47"/>
  <c r="V47" s="1"/>
  <c r="H47"/>
  <c r="U47"/>
  <c r="T47"/>
</calcChain>
</file>

<file path=xl/sharedStrings.xml><?xml version="1.0" encoding="utf-8"?>
<sst xmlns="http://schemas.openxmlformats.org/spreadsheetml/2006/main" count="95" uniqueCount="61">
  <si>
    <t xml:space="preserve"> </t>
  </si>
  <si>
    <t>Возврат расхода</t>
  </si>
  <si>
    <t>За счет фин-ния</t>
  </si>
  <si>
    <t>Расход</t>
  </si>
  <si>
    <t>КФСР</t>
  </si>
  <si>
    <t xml:space="preserve">     на 31.03.2016</t>
  </si>
  <si>
    <t xml:space="preserve">  Исполнение росписи по расходам в разрезе классификации</t>
  </si>
  <si>
    <t>Плановые назначения по состоянию на 31.03.2016 года (БА)</t>
  </si>
  <si>
    <t>Исполнено по состоянию на 31.03.2016 года (за 1 квартал 2016 года)</t>
  </si>
  <si>
    <t>Плановые назначения по состоянию на 31.03.2017 года (БА)</t>
  </si>
  <si>
    <t>Исполнено по состоянию на 31.03.2017 года (за 1 квартал 2017 года)</t>
  </si>
  <si>
    <t>Процент исполнения от годовых плановых назначений</t>
  </si>
  <si>
    <t>Итоговая сумма исполнения  по состоянию на 31.03.2016 года (за 1 квартал 2016 года)</t>
  </si>
  <si>
    <t>Итоговая сумма исполнения  по состоянию на 31.03.2017 года (за 1 квартал 2017 года)</t>
  </si>
  <si>
    <t>Удельный вес в структуре расходов за 1 квартал 2017 года</t>
  </si>
  <si>
    <t>Рост (снижение)  плановых назначений</t>
  </si>
  <si>
    <t>Рост (снижение)  исполнения</t>
  </si>
  <si>
    <t>Отклонение  плановых назначений</t>
  </si>
  <si>
    <t>Отклонение  исполнения</t>
  </si>
  <si>
    <t>Отклонение  удельного веса в структуре расходов</t>
  </si>
  <si>
    <t>Удельный вес исполнения в структуре расходов за 1 квартал 2016 года</t>
  </si>
  <si>
    <t>Удельный вес плана в структуре расходов за 1 квартал 2016 года</t>
  </si>
  <si>
    <t>Итоговая сумма плановых назначений  по состоянию на 31.03.2016 года (за 1 квартал 2016 года)</t>
  </si>
  <si>
    <t>Удельный вес плана в структуре расходов за 1 квартал 2017 года</t>
  </si>
  <si>
    <t>Удельный вес исполнения  в структуре расходов за 1 квартал 2017 года</t>
  </si>
  <si>
    <t>ФСР</t>
  </si>
  <si>
    <t>Уточненные плановые назначения</t>
  </si>
  <si>
    <t>Исполнено</t>
  </si>
  <si>
    <t>Удельный вес в структуре расходов</t>
  </si>
  <si>
    <t>Причины</t>
  </si>
  <si>
    <t>по состоянию на 31.03.2016 года</t>
  </si>
  <si>
    <t>по состоянию на 31.03.2017 года</t>
  </si>
  <si>
    <t>0100</t>
  </si>
  <si>
    <t>0200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</si>
  <si>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</si>
  <si>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</si>
  <si>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</si>
  <si>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</si>
  <si>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</si>
  <si>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</si>
  <si>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</si>
  <si>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</si>
  <si>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</si>
  <si>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t>1300</t>
  </si>
  <si>
    <t>Итого:</t>
  </si>
  <si>
    <t>8=5/2</t>
  </si>
  <si>
    <t>Рост (снижение), %</t>
  </si>
  <si>
    <t>по итогам 1 квартала 2016 года, %</t>
  </si>
  <si>
    <t>по итогам 1 квартала 2017 года, %</t>
  </si>
  <si>
    <t xml:space="preserve"> Общегосударственные расходы, в том числе: расходы на обеспечение деятельности и содержание аппарата управления, двух муниципальных казенных учреждений,  резервные средства местных администраций. Рост расходов объясняется тем что, в аналогичном периоде прошлого года бюджетные назначения на обеспечение деятельности и содержание аппарата управления  предусмотрены  на 8 месяцев.</t>
  </si>
  <si>
    <t xml:space="preserve">Субвенции федерального бюджета на осуществление первичного воинского учета на территориях, где отсутствуют военные комиссариаты. Снижение расходов не значительно.  </t>
  </si>
  <si>
    <t>Предусмотрены расходы на реализацию муниципальной программы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годы". Отклонений нет.</t>
  </si>
  <si>
    <t>По данному разделу предусмотрены расходы в сфере сельского хозяйства, транспорта и дорожного хозяйства. В 2016 году были предусмотрены средства на проведение Всероссийской сельскохозяйственной переписи – этим и объясняется снижение расходов.</t>
  </si>
  <si>
    <t>По данному разделу предусмотрены расходы на жилищно – коммунальное  хозяйство и благоустройство. Рост расходов не значительный.</t>
  </si>
  <si>
    <t xml:space="preserve">По данному разделу предусмотрены средства на обеспечение мероприятий  в области охраны окружающей среды. Рост расходов связан с реализацией мероприятий, предусмотренных ГРБС в данной сфере. </t>
  </si>
  <si>
    <t>По данному разделу предусмотрены расходы на дошкольное, общее и дополнительное образование, молодёжную политику и оздоровление детей, а также другие вопросы в области образования. Снижение расходов не значительно и связано с сокращением размера субсидий, предоставляемых бюджетным учреждениям, за счет мобилизации ими доходов от платных услуг, рационального использования закрепленного имущества</t>
  </si>
  <si>
    <t xml:space="preserve"> По данному разделу предусмотрены расходы на развитие библиотечной системы, культурно – досуговой   деятельности, а также на другие вопросы в области культуры, кинематографии. Рост расходов связан, с выделением дополнительных средств на обеспечение развития и укрепления материально-технической базы муниципальных домов культуры за счет средств федерального бюджета и софинансирования местного бюджет.</t>
  </si>
  <si>
    <t>По данному разделу предусмотрены расходы на доплаты к пенсии муниципальным служащим, субсидии гражданам за ЖКУ, льготы медицинским работникам, а также на компенсацию части родительской платы. Рост расходов не значителен.</t>
  </si>
  <si>
    <t>По данному разделу предусмотрены расходы на обеспечение функционирования муниципального бюджетного учреждения ФОК «Юность». Рост расходов не значителен.</t>
  </si>
  <si>
    <t>По данному разделу предусмотрены средства на возмещение МУП «Редакция газеты Перекрёсток России» части затрат за опубликование муниципальных правовых актов, иной официальной информации. Рост расходов не значителен.</t>
  </si>
  <si>
    <t xml:space="preserve">По данному разделу предусмотрены средства на обслуживание долговых обязательств 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</si>
</sst>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0000"/>
    <numFmt numFmtId="166" formatCode="#,##0.00_ ;[Red]\-#,##0.00\ "/>
    <numFmt numFmtId="167" formatCode="#,##0.0"/>
    <numFmt numFmtId="168" formatCode="0.0%"/>
  </numFmts>
  <fonts count="13">
    <font>
      <sz val="10"/>
      <color theme="1"/>
      <name val="Arial Cyr"/>
      <family val="2"/>
      <charset val="204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81">
    <xf numFmtId="0" fontId="0" fillId="0" borderId="0" xfId="0"/>
    <xf numFmtId="0" fontId="1" fillId="0" borderId="0" xfId="1" applyBorder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protection hidden="1"/>
    </xf>
    <xf numFmtId="164" fontId="2" fillId="0" borderId="5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1" fillId="0" borderId="8" xfId="1" applyBorder="1" applyProtection="1">
      <protection hidden="1"/>
    </xf>
    <xf numFmtId="165" fontId="3" fillId="0" borderId="10" xfId="1" applyNumberFormat="1" applyFont="1" applyFill="1" applyBorder="1" applyAlignment="1" applyProtection="1">
      <alignment wrapText="1"/>
      <protection hidden="1"/>
    </xf>
    <xf numFmtId="164" fontId="3" fillId="0" borderId="11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alignment horizontal="centerContinuous" vertical="center"/>
      <protection hidden="1"/>
    </xf>
    <xf numFmtId="0" fontId="4" fillId="0" borderId="0" xfId="1" applyNumberFormat="1" applyFont="1" applyFill="1" applyAlignment="1" applyProtection="1">
      <protection hidden="1"/>
    </xf>
    <xf numFmtId="164" fontId="3" fillId="0" borderId="12" xfId="1" applyNumberFormat="1" applyFont="1" applyFill="1" applyBorder="1" applyAlignment="1" applyProtection="1">
      <protection hidden="1"/>
    </xf>
    <xf numFmtId="0" fontId="2" fillId="0" borderId="13" xfId="1" applyNumberFormat="1" applyFont="1" applyFill="1" applyBorder="1" applyAlignment="1" applyProtection="1">
      <alignment horizontal="centerContinuous" vertical="center" wrapText="1"/>
      <protection hidden="1"/>
    </xf>
    <xf numFmtId="0" fontId="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5" xfId="1" applyNumberFormat="1" applyFont="1" applyFill="1" applyBorder="1" applyAlignment="1" applyProtection="1">
      <alignment wrapText="1"/>
      <protection hidden="1"/>
    </xf>
    <xf numFmtId="164" fontId="3" fillId="0" borderId="12" xfId="1" applyNumberFormat="1" applyFont="1" applyFill="1" applyBorder="1" applyAlignment="1" applyProtection="1">
      <alignment wrapText="1"/>
      <protection hidden="1"/>
    </xf>
    <xf numFmtId="0" fontId="2" fillId="0" borderId="12" xfId="1" applyNumberFormat="1" applyFont="1" applyFill="1" applyBorder="1" applyAlignment="1" applyProtection="1">
      <alignment vertical="center" wrapText="1"/>
      <protection hidden="1"/>
    </xf>
    <xf numFmtId="164" fontId="3" fillId="0" borderId="9" xfId="1" applyNumberFormat="1" applyFont="1" applyFill="1" applyBorder="1" applyAlignment="1" applyProtection="1">
      <alignment wrapText="1"/>
      <protection hidden="1"/>
    </xf>
    <xf numFmtId="0" fontId="1" fillId="0" borderId="0" xfId="1"/>
    <xf numFmtId="0" fontId="1" fillId="0" borderId="0" xfId="1" applyProtection="1">
      <protection hidden="1"/>
    </xf>
    <xf numFmtId="164" fontId="3" fillId="0" borderId="9" xfId="1" applyNumberFormat="1" applyFont="1" applyFill="1" applyBorder="1" applyAlignment="1" applyProtection="1">
      <protection hidden="1"/>
    </xf>
    <xf numFmtId="165" fontId="3" fillId="0" borderId="9" xfId="1" applyNumberFormat="1" applyFont="1" applyFill="1" applyBorder="1" applyAlignment="1" applyProtection="1">
      <alignment horizontal="center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10" fontId="3" fillId="0" borderId="12" xfId="1" applyNumberFormat="1" applyFont="1" applyFill="1" applyBorder="1" applyAlignment="1" applyProtection="1">
      <protection hidden="1"/>
    </xf>
    <xf numFmtId="10" fontId="3" fillId="0" borderId="9" xfId="1" applyNumberFormat="1" applyFont="1" applyFill="1" applyBorder="1" applyAlignment="1" applyProtection="1">
      <protection hidden="1"/>
    </xf>
    <xf numFmtId="164" fontId="3" fillId="0" borderId="16" xfId="1" applyNumberFormat="1" applyFont="1" applyFill="1" applyBorder="1" applyAlignment="1" applyProtection="1"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4" fontId="3" fillId="0" borderId="9" xfId="1" applyNumberFormat="1" applyFont="1" applyFill="1" applyBorder="1" applyAlignment="1" applyProtection="1">
      <protection hidden="1"/>
    </xf>
    <xf numFmtId="0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4" fontId="3" fillId="2" borderId="9" xfId="1" applyNumberFormat="1" applyFont="1" applyFill="1" applyBorder="1" applyAlignment="1" applyProtection="1">
      <protection hidden="1"/>
    </xf>
    <xf numFmtId="10" fontId="3" fillId="2" borderId="9" xfId="1" applyNumberFormat="1" applyFont="1" applyFill="1" applyBorder="1" applyAlignment="1" applyProtection="1">
      <protection hidden="1"/>
    </xf>
    <xf numFmtId="0" fontId="1" fillId="2" borderId="0" xfId="1" applyFill="1"/>
    <xf numFmtId="0" fontId="6" fillId="0" borderId="8" xfId="1" applyFont="1" applyBorder="1" applyProtection="1">
      <protection hidden="1"/>
    </xf>
    <xf numFmtId="165" fontId="5" fillId="0" borderId="10" xfId="1" applyNumberFormat="1" applyFont="1" applyFill="1" applyBorder="1" applyAlignment="1" applyProtection="1">
      <alignment wrapText="1"/>
      <protection hidden="1"/>
    </xf>
    <xf numFmtId="164" fontId="5" fillId="0" borderId="9" xfId="1" applyNumberFormat="1" applyFont="1" applyFill="1" applyBorder="1" applyAlignment="1" applyProtection="1">
      <alignment wrapText="1"/>
      <protection hidden="1"/>
    </xf>
    <xf numFmtId="164" fontId="5" fillId="0" borderId="9" xfId="1" applyNumberFormat="1" applyFont="1" applyFill="1" applyBorder="1" applyAlignment="1" applyProtection="1">
      <protection hidden="1"/>
    </xf>
    <xf numFmtId="164" fontId="5" fillId="0" borderId="11" xfId="1" applyNumberFormat="1" applyFont="1" applyFill="1" applyBorder="1" applyAlignment="1" applyProtection="1">
      <protection hidden="1"/>
    </xf>
    <xf numFmtId="10" fontId="5" fillId="0" borderId="12" xfId="1" applyNumberFormat="1" applyFont="1" applyFill="1" applyBorder="1" applyAlignment="1" applyProtection="1">
      <protection hidden="1"/>
    </xf>
    <xf numFmtId="4" fontId="5" fillId="0" borderId="9" xfId="1" applyNumberFormat="1" applyFont="1" applyFill="1" applyBorder="1" applyAlignment="1" applyProtection="1">
      <protection hidden="1"/>
    </xf>
    <xf numFmtId="10" fontId="5" fillId="0" borderId="9" xfId="1" applyNumberFormat="1" applyFont="1" applyFill="1" applyBorder="1" applyAlignment="1" applyProtection="1">
      <protection hidden="1"/>
    </xf>
    <xf numFmtId="166" fontId="5" fillId="0" borderId="9" xfId="1" applyNumberFormat="1" applyFont="1" applyFill="1" applyBorder="1" applyAlignment="1" applyProtection="1">
      <alignment vertical="center" wrapText="1"/>
      <protection hidden="1"/>
    </xf>
    <xf numFmtId="166" fontId="5" fillId="0" borderId="17" xfId="1" applyNumberFormat="1" applyFont="1" applyFill="1" applyBorder="1" applyAlignment="1" applyProtection="1">
      <alignment vertical="center" wrapText="1"/>
      <protection hidden="1"/>
    </xf>
    <xf numFmtId="10" fontId="6" fillId="0" borderId="17" xfId="1" applyNumberFormat="1" applyFont="1" applyBorder="1" applyProtection="1">
      <protection hidden="1"/>
    </xf>
    <xf numFmtId="10" fontId="6" fillId="0" borderId="9" xfId="1" applyNumberFormat="1" applyFont="1" applyBorder="1"/>
    <xf numFmtId="0" fontId="6" fillId="0" borderId="0" xfId="1" applyFont="1"/>
    <xf numFmtId="166" fontId="7" fillId="0" borderId="9" xfId="1" applyNumberFormat="1" applyFont="1" applyFill="1" applyBorder="1" applyAlignment="1" applyProtection="1">
      <alignment vertical="center" wrapText="1"/>
      <protection hidden="1"/>
    </xf>
    <xf numFmtId="166" fontId="7" fillId="0" borderId="17" xfId="1" applyNumberFormat="1" applyFont="1" applyFill="1" applyBorder="1" applyAlignment="1" applyProtection="1">
      <alignment vertical="center" wrapText="1"/>
      <protection hidden="1"/>
    </xf>
    <xf numFmtId="10" fontId="8" fillId="0" borderId="17" xfId="1" applyNumberFormat="1" applyFont="1" applyBorder="1" applyProtection="1">
      <protection hidden="1"/>
    </xf>
    <xf numFmtId="10" fontId="8" fillId="0" borderId="9" xfId="1" applyNumberFormat="1" applyFont="1" applyBorder="1"/>
    <xf numFmtId="0" fontId="8" fillId="0" borderId="0" xfId="1" applyFont="1" applyProtection="1">
      <protection hidden="1"/>
    </xf>
    <xf numFmtId="0" fontId="8" fillId="0" borderId="0" xfId="1" applyFont="1"/>
    <xf numFmtId="165" fontId="5" fillId="0" borderId="7" xfId="1" applyNumberFormat="1" applyFont="1" applyFill="1" applyBorder="1" applyAlignment="1" applyProtection="1">
      <alignment wrapText="1"/>
      <protection hidden="1"/>
    </xf>
    <xf numFmtId="164" fontId="5" fillId="0" borderId="1" xfId="1" applyNumberFormat="1" applyFont="1" applyFill="1" applyBorder="1" applyAlignment="1" applyProtection="1">
      <alignment wrapText="1"/>
      <protection hidden="1"/>
    </xf>
    <xf numFmtId="164" fontId="5" fillId="0" borderId="1" xfId="1" applyNumberFormat="1" applyFont="1" applyFill="1" applyBorder="1" applyAlignment="1" applyProtection="1">
      <protection hidden="1"/>
    </xf>
    <xf numFmtId="166" fontId="1" fillId="0" borderId="0" xfId="1" applyNumberFormat="1" applyProtection="1">
      <protection hidden="1"/>
    </xf>
    <xf numFmtId="10" fontId="6" fillId="0" borderId="9" xfId="1" applyNumberFormat="1" applyFont="1" applyBorder="1" applyProtection="1">
      <protection hidden="1"/>
    </xf>
    <xf numFmtId="166" fontId="1" fillId="0" borderId="9" xfId="1" applyNumberFormat="1" applyBorder="1" applyProtection="1">
      <protection hidden="1"/>
    </xf>
    <xf numFmtId="0" fontId="6" fillId="2" borderId="8" xfId="1" applyFont="1" applyFill="1" applyBorder="1" applyProtection="1">
      <protection hidden="1"/>
    </xf>
    <xf numFmtId="165" fontId="5" fillId="2" borderId="10" xfId="1" applyNumberFormat="1" applyFont="1" applyFill="1" applyBorder="1" applyAlignment="1" applyProtection="1">
      <alignment wrapText="1"/>
      <protection hidden="1"/>
    </xf>
    <xf numFmtId="164" fontId="5" fillId="2" borderId="9" xfId="1" applyNumberFormat="1" applyFont="1" applyFill="1" applyBorder="1" applyAlignment="1" applyProtection="1">
      <alignment wrapText="1"/>
      <protection hidden="1"/>
    </xf>
    <xf numFmtId="10" fontId="5" fillId="2" borderId="12" xfId="1" applyNumberFormat="1" applyFont="1" applyFill="1" applyBorder="1" applyAlignment="1" applyProtection="1">
      <protection hidden="1"/>
    </xf>
    <xf numFmtId="4" fontId="5" fillId="2" borderId="9" xfId="1" applyNumberFormat="1" applyFont="1" applyFill="1" applyBorder="1" applyAlignment="1" applyProtection="1">
      <protection hidden="1"/>
    </xf>
    <xf numFmtId="10" fontId="5" fillId="2" borderId="9" xfId="1" applyNumberFormat="1" applyFont="1" applyFill="1" applyBorder="1" applyAlignment="1" applyProtection="1">
      <protection hidden="1"/>
    </xf>
    <xf numFmtId="164" fontId="5" fillId="2" borderId="9" xfId="1" applyNumberFormat="1" applyFont="1" applyFill="1" applyBorder="1" applyAlignment="1" applyProtection="1">
      <protection hidden="1"/>
    </xf>
    <xf numFmtId="166" fontId="5" fillId="2" borderId="9" xfId="1" applyNumberFormat="1" applyFont="1" applyFill="1" applyBorder="1" applyAlignment="1" applyProtection="1">
      <alignment vertical="center" wrapText="1"/>
      <protection hidden="1"/>
    </xf>
    <xf numFmtId="166" fontId="5" fillId="2" borderId="17" xfId="1" applyNumberFormat="1" applyFont="1" applyFill="1" applyBorder="1" applyAlignment="1" applyProtection="1">
      <alignment vertical="center" wrapText="1"/>
      <protection hidden="1"/>
    </xf>
    <xf numFmtId="10" fontId="6" fillId="2" borderId="17" xfId="1" applyNumberFormat="1" applyFont="1" applyFill="1" applyBorder="1" applyProtection="1">
      <protection hidden="1"/>
    </xf>
    <xf numFmtId="10" fontId="6" fillId="2" borderId="9" xfId="1" applyNumberFormat="1" applyFont="1" applyFill="1" applyBorder="1"/>
    <xf numFmtId="0" fontId="6" fillId="2" borderId="0" xfId="1" applyFont="1" applyFill="1"/>
    <xf numFmtId="164" fontId="5" fillId="2" borderId="11" xfId="1" applyNumberFormat="1" applyFont="1" applyFill="1" applyBorder="1" applyAlignment="1" applyProtection="1">
      <protection hidden="1"/>
    </xf>
    <xf numFmtId="0" fontId="1" fillId="0" borderId="8" xfId="1" applyFill="1" applyBorder="1" applyProtection="1">
      <protection hidden="1"/>
    </xf>
    <xf numFmtId="10" fontId="8" fillId="0" borderId="17" xfId="1" applyNumberFormat="1" applyFont="1" applyFill="1" applyBorder="1" applyProtection="1">
      <protection hidden="1"/>
    </xf>
    <xf numFmtId="10" fontId="8" fillId="0" borderId="9" xfId="1" applyNumberFormat="1" applyFont="1" applyFill="1" applyBorder="1"/>
    <xf numFmtId="0" fontId="1" fillId="0" borderId="0" xfId="1" applyFill="1"/>
    <xf numFmtId="0" fontId="1" fillId="2" borderId="0" xfId="1" applyFill="1" applyProtection="1">
      <protection hidden="1"/>
    </xf>
    <xf numFmtId="0" fontId="5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8" xfId="1" applyFont="1" applyFill="1" applyBorder="1" applyProtection="1">
      <protection hidden="1"/>
    </xf>
    <xf numFmtId="165" fontId="9" fillId="2" borderId="10" xfId="1" applyNumberFormat="1" applyFont="1" applyFill="1" applyBorder="1" applyAlignment="1" applyProtection="1">
      <alignment wrapText="1"/>
      <protection hidden="1"/>
    </xf>
    <xf numFmtId="164" fontId="9" fillId="2" borderId="9" xfId="1" applyNumberFormat="1" applyFont="1" applyFill="1" applyBorder="1" applyAlignment="1" applyProtection="1">
      <alignment wrapText="1"/>
      <protection hidden="1"/>
    </xf>
    <xf numFmtId="10" fontId="9" fillId="2" borderId="12" xfId="1" applyNumberFormat="1" applyFont="1" applyFill="1" applyBorder="1" applyAlignment="1" applyProtection="1">
      <protection hidden="1"/>
    </xf>
    <xf numFmtId="166" fontId="10" fillId="2" borderId="9" xfId="1" applyNumberFormat="1" applyFont="1" applyFill="1" applyBorder="1" applyProtection="1">
      <protection hidden="1"/>
    </xf>
    <xf numFmtId="4" fontId="9" fillId="2" borderId="9" xfId="1" applyNumberFormat="1" applyFont="1" applyFill="1" applyBorder="1" applyAlignment="1" applyProtection="1">
      <protection hidden="1"/>
    </xf>
    <xf numFmtId="10" fontId="10" fillId="2" borderId="9" xfId="1" applyNumberFormat="1" applyFont="1" applyFill="1" applyBorder="1" applyAlignment="1" applyProtection="1">
      <protection hidden="1"/>
    </xf>
    <xf numFmtId="10" fontId="9" fillId="2" borderId="9" xfId="1" applyNumberFormat="1" applyFont="1" applyFill="1" applyBorder="1" applyAlignment="1" applyProtection="1">
      <protection hidden="1"/>
    </xf>
    <xf numFmtId="4" fontId="10" fillId="2" borderId="9" xfId="1" applyNumberFormat="1" applyFont="1" applyFill="1" applyBorder="1" applyAlignment="1" applyProtection="1">
      <protection hidden="1"/>
    </xf>
    <xf numFmtId="164" fontId="9" fillId="2" borderId="9" xfId="1" applyNumberFormat="1" applyFont="1" applyFill="1" applyBorder="1" applyAlignment="1" applyProtection="1">
      <protection hidden="1"/>
    </xf>
    <xf numFmtId="166" fontId="9" fillId="2" borderId="9" xfId="1" applyNumberFormat="1" applyFont="1" applyFill="1" applyBorder="1" applyAlignment="1" applyProtection="1">
      <alignment vertical="center" wrapText="1"/>
      <protection hidden="1"/>
    </xf>
    <xf numFmtId="166" fontId="9" fillId="2" borderId="17" xfId="1" applyNumberFormat="1" applyFont="1" applyFill="1" applyBorder="1" applyAlignment="1" applyProtection="1">
      <alignment vertical="center" wrapText="1"/>
      <protection hidden="1"/>
    </xf>
    <xf numFmtId="10" fontId="9" fillId="2" borderId="17" xfId="1" applyNumberFormat="1" applyFont="1" applyFill="1" applyBorder="1" applyProtection="1">
      <protection hidden="1"/>
    </xf>
    <xf numFmtId="10" fontId="9" fillId="2" borderId="9" xfId="1" applyNumberFormat="1" applyFont="1" applyFill="1" applyBorder="1"/>
    <xf numFmtId="0" fontId="9" fillId="2" borderId="0" xfId="1" applyFont="1" applyFill="1"/>
    <xf numFmtId="0" fontId="9" fillId="0" borderId="8" xfId="1" applyFont="1" applyFill="1" applyBorder="1" applyProtection="1">
      <protection hidden="1"/>
    </xf>
    <xf numFmtId="165" fontId="9" fillId="0" borderId="10" xfId="1" applyNumberFormat="1" applyFont="1" applyFill="1" applyBorder="1" applyAlignment="1" applyProtection="1">
      <alignment wrapText="1"/>
      <protection hidden="1"/>
    </xf>
    <xf numFmtId="164" fontId="9" fillId="0" borderId="9" xfId="1" applyNumberFormat="1" applyFont="1" applyFill="1" applyBorder="1" applyAlignment="1" applyProtection="1">
      <alignment wrapText="1"/>
      <protection hidden="1"/>
    </xf>
    <xf numFmtId="164" fontId="9" fillId="0" borderId="9" xfId="1" applyNumberFormat="1" applyFont="1" applyFill="1" applyBorder="1" applyAlignment="1" applyProtection="1">
      <protection hidden="1"/>
    </xf>
    <xf numFmtId="164" fontId="9" fillId="0" borderId="11" xfId="1" applyNumberFormat="1" applyFont="1" applyFill="1" applyBorder="1" applyAlignment="1" applyProtection="1">
      <protection hidden="1"/>
    </xf>
    <xf numFmtId="10" fontId="9" fillId="0" borderId="12" xfId="1" applyNumberFormat="1" applyFont="1" applyFill="1" applyBorder="1" applyAlignment="1" applyProtection="1">
      <protection hidden="1"/>
    </xf>
    <xf numFmtId="166" fontId="10" fillId="0" borderId="9" xfId="1" applyNumberFormat="1" applyFont="1" applyFill="1" applyBorder="1" applyProtection="1">
      <protection hidden="1"/>
    </xf>
    <xf numFmtId="4" fontId="9" fillId="0" borderId="9" xfId="1" applyNumberFormat="1" applyFont="1" applyFill="1" applyBorder="1" applyAlignment="1" applyProtection="1">
      <protection hidden="1"/>
    </xf>
    <xf numFmtId="10" fontId="9" fillId="0" borderId="9" xfId="1" applyNumberFormat="1" applyFont="1" applyFill="1" applyBorder="1" applyAlignment="1" applyProtection="1">
      <protection hidden="1"/>
    </xf>
    <xf numFmtId="4" fontId="10" fillId="0" borderId="9" xfId="1" applyNumberFormat="1" applyFont="1" applyFill="1" applyBorder="1" applyAlignment="1" applyProtection="1">
      <protection hidden="1"/>
    </xf>
    <xf numFmtId="166" fontId="9" fillId="0" borderId="9" xfId="1" applyNumberFormat="1" applyFont="1" applyFill="1" applyBorder="1" applyAlignment="1" applyProtection="1">
      <alignment vertical="center" wrapText="1"/>
      <protection hidden="1"/>
    </xf>
    <xf numFmtId="166" fontId="9" fillId="0" borderId="17" xfId="1" applyNumberFormat="1" applyFont="1" applyFill="1" applyBorder="1" applyAlignment="1" applyProtection="1">
      <alignment vertical="center" wrapText="1"/>
      <protection hidden="1"/>
    </xf>
    <xf numFmtId="10" fontId="9" fillId="0" borderId="17" xfId="1" applyNumberFormat="1" applyFont="1" applyFill="1" applyBorder="1" applyProtection="1">
      <protection hidden="1"/>
    </xf>
    <xf numFmtId="10" fontId="9" fillId="0" borderId="9" xfId="1" applyNumberFormat="1" applyFont="1" applyFill="1" applyBorder="1"/>
    <xf numFmtId="0" fontId="9" fillId="0" borderId="0" xfId="1" applyFont="1" applyFill="1"/>
    <xf numFmtId="0" fontId="10" fillId="0" borderId="8" xfId="1" applyFont="1" applyFill="1" applyBorder="1" applyProtection="1">
      <protection hidden="1"/>
    </xf>
    <xf numFmtId="165" fontId="10" fillId="0" borderId="10" xfId="1" applyNumberFormat="1" applyFont="1" applyFill="1" applyBorder="1" applyAlignment="1" applyProtection="1">
      <alignment wrapText="1"/>
      <protection hidden="1"/>
    </xf>
    <xf numFmtId="164" fontId="10" fillId="0" borderId="9" xfId="1" applyNumberFormat="1" applyFont="1" applyFill="1" applyBorder="1" applyAlignment="1" applyProtection="1">
      <alignment wrapText="1"/>
      <protection hidden="1"/>
    </xf>
    <xf numFmtId="164" fontId="10" fillId="0" borderId="9" xfId="1" applyNumberFormat="1" applyFont="1" applyFill="1" applyBorder="1" applyAlignment="1" applyProtection="1">
      <protection hidden="1"/>
    </xf>
    <xf numFmtId="164" fontId="10" fillId="0" borderId="11" xfId="1" applyNumberFormat="1" applyFont="1" applyFill="1" applyBorder="1" applyAlignment="1" applyProtection="1">
      <protection hidden="1"/>
    </xf>
    <xf numFmtId="10" fontId="10" fillId="0" borderId="12" xfId="1" applyNumberFormat="1" applyFont="1" applyFill="1" applyBorder="1" applyAlignment="1" applyProtection="1">
      <protection hidden="1"/>
    </xf>
    <xf numFmtId="10" fontId="10" fillId="0" borderId="9" xfId="1" applyNumberFormat="1" applyFont="1" applyFill="1" applyBorder="1" applyAlignment="1" applyProtection="1">
      <protection hidden="1"/>
    </xf>
    <xf numFmtId="166" fontId="10" fillId="0" borderId="9" xfId="1" applyNumberFormat="1" applyFont="1" applyFill="1" applyBorder="1" applyAlignment="1" applyProtection="1">
      <alignment vertical="center" wrapText="1"/>
      <protection hidden="1"/>
    </xf>
    <xf numFmtId="166" fontId="10" fillId="0" borderId="17" xfId="1" applyNumberFormat="1" applyFont="1" applyFill="1" applyBorder="1" applyAlignment="1" applyProtection="1">
      <alignment vertical="center" wrapText="1"/>
      <protection hidden="1"/>
    </xf>
    <xf numFmtId="10" fontId="10" fillId="0" borderId="17" xfId="1" applyNumberFormat="1" applyFont="1" applyFill="1" applyBorder="1" applyProtection="1">
      <protection hidden="1"/>
    </xf>
    <xf numFmtId="10" fontId="10" fillId="0" borderId="9" xfId="1" applyNumberFormat="1" applyFont="1" applyFill="1" applyBorder="1"/>
    <xf numFmtId="0" fontId="10" fillId="0" borderId="0" xfId="1" applyFont="1" applyFill="1"/>
    <xf numFmtId="165" fontId="10" fillId="0" borderId="9" xfId="1" applyNumberFormat="1" applyFont="1" applyFill="1" applyBorder="1" applyAlignment="1" applyProtection="1">
      <alignment horizontal="center"/>
      <protection hidden="1"/>
    </xf>
    <xf numFmtId="166" fontId="10" fillId="0" borderId="9" xfId="1" applyNumberFormat="1" applyFont="1" applyBorder="1" applyProtection="1">
      <protection hidden="1"/>
    </xf>
    <xf numFmtId="0" fontId="10" fillId="0" borderId="8" xfId="1" applyFont="1" applyBorder="1" applyProtection="1">
      <protection hidden="1"/>
    </xf>
    <xf numFmtId="10" fontId="10" fillId="0" borderId="17" xfId="1" applyNumberFormat="1" applyFont="1" applyBorder="1" applyProtection="1">
      <protection hidden="1"/>
    </xf>
    <xf numFmtId="10" fontId="10" fillId="0" borderId="9" xfId="1" applyNumberFormat="1" applyFont="1" applyBorder="1"/>
    <xf numFmtId="0" fontId="10" fillId="0" borderId="0" xfId="1" applyFont="1"/>
    <xf numFmtId="0" fontId="10" fillId="2" borderId="8" xfId="1" applyFont="1" applyFill="1" applyBorder="1" applyProtection="1">
      <protection hidden="1"/>
    </xf>
    <xf numFmtId="165" fontId="10" fillId="2" borderId="10" xfId="1" applyNumberFormat="1" applyFont="1" applyFill="1" applyBorder="1" applyAlignment="1" applyProtection="1">
      <alignment wrapText="1"/>
      <protection hidden="1"/>
    </xf>
    <xf numFmtId="164" fontId="10" fillId="2" borderId="9" xfId="1" applyNumberFormat="1" applyFont="1" applyFill="1" applyBorder="1" applyAlignment="1" applyProtection="1">
      <alignment wrapText="1"/>
      <protection hidden="1"/>
    </xf>
    <xf numFmtId="164" fontId="10" fillId="2" borderId="9" xfId="1" applyNumberFormat="1" applyFont="1" applyFill="1" applyBorder="1" applyAlignment="1" applyProtection="1">
      <protection hidden="1"/>
    </xf>
    <xf numFmtId="164" fontId="10" fillId="2" borderId="11" xfId="1" applyNumberFormat="1" applyFont="1" applyFill="1" applyBorder="1" applyAlignment="1" applyProtection="1">
      <protection hidden="1"/>
    </xf>
    <xf numFmtId="10" fontId="10" fillId="2" borderId="12" xfId="1" applyNumberFormat="1" applyFont="1" applyFill="1" applyBorder="1" applyAlignment="1" applyProtection="1">
      <protection hidden="1"/>
    </xf>
    <xf numFmtId="166" fontId="10" fillId="2" borderId="9" xfId="1" applyNumberFormat="1" applyFont="1" applyFill="1" applyBorder="1" applyAlignment="1" applyProtection="1">
      <alignment vertical="center" wrapText="1"/>
      <protection hidden="1"/>
    </xf>
    <xf numFmtId="166" fontId="10" fillId="2" borderId="17" xfId="1" applyNumberFormat="1" applyFont="1" applyFill="1" applyBorder="1" applyAlignment="1" applyProtection="1">
      <alignment vertical="center" wrapText="1"/>
      <protection hidden="1"/>
    </xf>
    <xf numFmtId="10" fontId="10" fillId="2" borderId="17" xfId="1" applyNumberFormat="1" applyFont="1" applyFill="1" applyBorder="1" applyProtection="1">
      <protection hidden="1"/>
    </xf>
    <xf numFmtId="10" fontId="10" fillId="2" borderId="9" xfId="1" applyNumberFormat="1" applyFont="1" applyFill="1" applyBorder="1"/>
    <xf numFmtId="0" fontId="10" fillId="2" borderId="0" xfId="1" applyFont="1" applyFill="1"/>
    <xf numFmtId="0" fontId="9" fillId="0" borderId="8" xfId="1" applyFont="1" applyBorder="1" applyProtection="1">
      <protection hidden="1"/>
    </xf>
    <xf numFmtId="10" fontId="9" fillId="0" borderId="17" xfId="1" applyNumberFormat="1" applyFont="1" applyBorder="1" applyProtection="1">
      <protection hidden="1"/>
    </xf>
    <xf numFmtId="10" fontId="9" fillId="0" borderId="9" xfId="1" applyNumberFormat="1" applyFont="1" applyBorder="1"/>
    <xf numFmtId="0" fontId="9" fillId="0" borderId="0" xfId="1" applyFont="1"/>
    <xf numFmtId="165" fontId="9" fillId="0" borderId="7" xfId="1" applyNumberFormat="1" applyFont="1" applyFill="1" applyBorder="1" applyAlignment="1" applyProtection="1">
      <alignment wrapText="1"/>
      <protection hidden="1"/>
    </xf>
    <xf numFmtId="164" fontId="9" fillId="0" borderId="1" xfId="1" applyNumberFormat="1" applyFont="1" applyFill="1" applyBorder="1" applyAlignment="1" applyProtection="1">
      <alignment wrapText="1"/>
      <protection hidden="1"/>
    </xf>
    <xf numFmtId="164" fontId="9" fillId="0" borderId="1" xfId="1" applyNumberFormat="1" applyFont="1" applyFill="1" applyBorder="1" applyAlignment="1" applyProtection="1">
      <protection hidden="1"/>
    </xf>
    <xf numFmtId="10" fontId="9" fillId="0" borderId="9" xfId="1" applyNumberFormat="1" applyFont="1" applyBorder="1" applyProtection="1">
      <protection hidden="1"/>
    </xf>
    <xf numFmtId="0" fontId="10" fillId="0" borderId="0" xfId="1" applyFont="1" applyProtection="1">
      <protection hidden="1"/>
    </xf>
    <xf numFmtId="0" fontId="10" fillId="0" borderId="6" xfId="1" applyNumberFormat="1" applyFont="1" applyFill="1" applyBorder="1" applyAlignment="1" applyProtection="1">
      <protection hidden="1"/>
    </xf>
    <xf numFmtId="164" fontId="9" fillId="0" borderId="5" xfId="1" applyNumberFormat="1" applyFont="1" applyFill="1" applyBorder="1" applyAlignment="1" applyProtection="1">
      <protection hidden="1"/>
    </xf>
    <xf numFmtId="164" fontId="9" fillId="0" borderId="4" xfId="1" applyNumberFormat="1" applyFont="1" applyFill="1" applyBorder="1" applyAlignment="1" applyProtection="1">
      <protection hidden="1"/>
    </xf>
    <xf numFmtId="164" fontId="9" fillId="0" borderId="2" xfId="1" applyNumberFormat="1" applyFont="1" applyFill="1" applyBorder="1" applyAlignment="1" applyProtection="1">
      <protection hidden="1"/>
    </xf>
    <xf numFmtId="164" fontId="9" fillId="0" borderId="3" xfId="1" applyNumberFormat="1" applyFont="1" applyFill="1" applyBorder="1" applyAlignment="1" applyProtection="1">
      <protection hidden="1"/>
    </xf>
    <xf numFmtId="0" fontId="10" fillId="0" borderId="0" xfId="1" applyFont="1" applyBorder="1" applyProtection="1">
      <protection hidden="1"/>
    </xf>
    <xf numFmtId="166" fontId="10" fillId="0" borderId="0" xfId="1" applyNumberFormat="1" applyFont="1" applyProtection="1">
      <protection hidden="1"/>
    </xf>
    <xf numFmtId="0" fontId="11" fillId="0" borderId="9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2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49" fontId="12" fillId="0" borderId="9" xfId="0" applyNumberFormat="1" applyFont="1" applyBorder="1" applyAlignment="1">
      <alignment wrapText="1"/>
    </xf>
    <xf numFmtId="167" fontId="12" fillId="0" borderId="9" xfId="0" applyNumberFormat="1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0" borderId="0" xfId="0" applyFont="1" applyAlignment="1">
      <alignment wrapText="1"/>
    </xf>
    <xf numFmtId="49" fontId="11" fillId="0" borderId="9" xfId="0" applyNumberFormat="1" applyFont="1" applyBorder="1" applyAlignment="1">
      <alignment wrapText="1"/>
    </xf>
    <xf numFmtId="167" fontId="11" fillId="0" borderId="9" xfId="0" applyNumberFormat="1" applyFont="1" applyBorder="1" applyAlignment="1">
      <alignment wrapText="1"/>
    </xf>
    <xf numFmtId="0" fontId="11" fillId="0" borderId="0" xfId="0" applyFont="1" applyAlignment="1">
      <alignment horizontal="center" wrapText="1"/>
    </xf>
    <xf numFmtId="168" fontId="11" fillId="0" borderId="9" xfId="0" applyNumberFormat="1" applyFont="1" applyBorder="1" applyAlignment="1">
      <alignment wrapText="1"/>
    </xf>
    <xf numFmtId="10" fontId="12" fillId="0" borderId="9" xfId="0" applyNumberFormat="1" applyFont="1" applyBorder="1" applyAlignment="1">
      <alignment wrapText="1"/>
    </xf>
    <xf numFmtId="10" fontId="11" fillId="0" borderId="9" xfId="0" applyNumberFormat="1" applyFont="1" applyBorder="1" applyAlignment="1">
      <alignment wrapText="1"/>
    </xf>
    <xf numFmtId="49" fontId="12" fillId="3" borderId="9" xfId="0" applyNumberFormat="1" applyFont="1" applyFill="1" applyBorder="1" applyAlignment="1">
      <alignment wrapText="1"/>
    </xf>
    <xf numFmtId="167" fontId="12" fillId="3" borderId="9" xfId="0" applyNumberFormat="1" applyFont="1" applyFill="1" applyBorder="1" applyAlignment="1">
      <alignment wrapText="1"/>
    </xf>
    <xf numFmtId="10" fontId="12" fillId="3" borderId="9" xfId="0" applyNumberFormat="1" applyFont="1" applyFill="1" applyBorder="1" applyAlignment="1">
      <alignment wrapText="1"/>
    </xf>
    <xf numFmtId="0" fontId="12" fillId="3" borderId="9" xfId="0" applyFont="1" applyFill="1" applyBorder="1" applyAlignment="1">
      <alignment wrapText="1"/>
    </xf>
    <xf numFmtId="10" fontId="12" fillId="0" borderId="9" xfId="0" applyNumberFormat="1" applyFont="1" applyBorder="1" applyAlignment="1">
      <alignment wrapText="1"/>
    </xf>
    <xf numFmtId="10" fontId="11" fillId="0" borderId="9" xfId="0" applyNumberFormat="1" applyFont="1" applyBorder="1" applyAlignment="1">
      <alignment wrapText="1"/>
    </xf>
    <xf numFmtId="10" fontId="12" fillId="3" borderId="9" xfId="0" applyNumberFormat="1" applyFont="1" applyFill="1" applyBorder="1" applyAlignment="1">
      <alignment wrapText="1"/>
    </xf>
    <xf numFmtId="0" fontId="11" fillId="0" borderId="9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</cellXfs>
  <cellStyles count="30">
    <cellStyle name="Обычный" xfId="0" builtinId="0"/>
    <cellStyle name="Обычный 2" xfId="1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"/>
    <cellStyle name="Обычный 2 20" xfId="20"/>
    <cellStyle name="Обычный 2 21" xfId="21"/>
    <cellStyle name="Обычный 2 22" xfId="22"/>
    <cellStyle name="Обычный 2 23" xfId="23"/>
    <cellStyle name="Обычный 2 24" xfId="24"/>
    <cellStyle name="Обычный 2 25" xfId="25"/>
    <cellStyle name="Обычный 2 26" xfId="26"/>
    <cellStyle name="Обычный 2 27" xfId="27"/>
    <cellStyle name="Обычный 2 28" xfId="28"/>
    <cellStyle name="Обычный 2 29" xfId="29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  <cellStyle name="Обычный 2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topLeftCell="A4" workbookViewId="0">
      <selection activeCell="P4" sqref="P1:Q1048576"/>
    </sheetView>
  </sheetViews>
  <sheetFormatPr defaultRowHeight="12.75"/>
  <cols>
    <col min="1" max="1" width="0.85546875" style="20" customWidth="1"/>
    <col min="2" max="2" width="6" style="20" customWidth="1"/>
    <col min="3" max="3" width="14.7109375" style="20" customWidth="1"/>
    <col min="4" max="4" width="13.28515625" style="20" hidden="1" customWidth="1"/>
    <col min="5" max="6" width="12" style="20" hidden="1" customWidth="1"/>
    <col min="7" max="7" width="15.28515625" style="20" customWidth="1"/>
    <col min="8" max="8" width="12" style="20" customWidth="1"/>
    <col min="9" max="9" width="16.140625" style="20" hidden="1" customWidth="1"/>
    <col min="10" max="10" width="16.7109375" style="20" hidden="1" customWidth="1"/>
    <col min="11" max="11" width="16.7109375" style="20" customWidth="1"/>
    <col min="12" max="12" width="12" style="20" customWidth="1"/>
    <col min="13" max="13" width="18.85546875" style="20" customWidth="1"/>
    <col min="14" max="14" width="15" style="20" customWidth="1"/>
    <col min="15" max="15" width="12" style="20" customWidth="1"/>
    <col min="16" max="16" width="16" style="20" hidden="1" customWidth="1"/>
    <col min="17" max="17" width="16.140625" style="20" hidden="1" customWidth="1"/>
    <col min="18" max="18" width="16.140625" style="20" customWidth="1"/>
    <col min="19" max="19" width="12" style="20" customWidth="1"/>
    <col min="20" max="21" width="13.85546875" style="20" customWidth="1"/>
    <col min="22" max="22" width="13" style="20" customWidth="1"/>
    <col min="23" max="252" width="9.140625" style="20" customWidth="1"/>
    <col min="253" max="16384" width="9.140625" style="20"/>
  </cols>
  <sheetData>
    <row r="1" spans="1: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5">
      <c r="A4" s="11" t="s">
        <v>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5">
      <c r="A5" s="11" t="s">
        <v>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5" ht="13.5" thickBot="1">
      <c r="A6" s="21"/>
      <c r="B6" s="1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5" ht="78.75">
      <c r="A7" s="7"/>
      <c r="B7" s="13" t="s">
        <v>4</v>
      </c>
      <c r="C7" s="24" t="s">
        <v>7</v>
      </c>
      <c r="D7" s="24" t="s">
        <v>3</v>
      </c>
      <c r="E7" s="24" t="s">
        <v>2</v>
      </c>
      <c r="F7" s="24" t="s">
        <v>1</v>
      </c>
      <c r="G7" s="28" t="s">
        <v>8</v>
      </c>
      <c r="H7" s="24" t="s">
        <v>11</v>
      </c>
      <c r="I7" s="28" t="s">
        <v>22</v>
      </c>
      <c r="J7" s="28" t="s">
        <v>12</v>
      </c>
      <c r="K7" s="28" t="s">
        <v>21</v>
      </c>
      <c r="L7" s="28" t="s">
        <v>20</v>
      </c>
      <c r="M7" s="14" t="s">
        <v>9</v>
      </c>
      <c r="N7" s="15" t="s">
        <v>10</v>
      </c>
      <c r="O7" s="24" t="s">
        <v>11</v>
      </c>
      <c r="P7" s="28" t="s">
        <v>22</v>
      </c>
      <c r="Q7" s="28" t="s">
        <v>13</v>
      </c>
      <c r="R7" s="28" t="s">
        <v>23</v>
      </c>
      <c r="S7" s="28" t="s">
        <v>14</v>
      </c>
      <c r="T7" s="30" t="s">
        <v>17</v>
      </c>
      <c r="U7" s="31" t="s">
        <v>18</v>
      </c>
      <c r="V7" s="31" t="s">
        <v>19</v>
      </c>
      <c r="W7" s="28" t="s">
        <v>15</v>
      </c>
      <c r="X7" s="28" t="s">
        <v>16</v>
      </c>
      <c r="Y7" s="28" t="s">
        <v>19</v>
      </c>
    </row>
    <row r="8" spans="1:25">
      <c r="A8" s="1"/>
      <c r="B8" s="23">
        <v>102</v>
      </c>
      <c r="C8" s="12">
        <v>0</v>
      </c>
      <c r="D8" s="18"/>
      <c r="E8" s="18"/>
      <c r="F8" s="18"/>
      <c r="G8" s="12">
        <v>0</v>
      </c>
      <c r="H8" s="25" t="e">
        <f>G8/C8</f>
        <v>#DIV/0!</v>
      </c>
      <c r="I8" s="59">
        <v>698276647</v>
      </c>
      <c r="J8" s="29">
        <v>148859276.72999999</v>
      </c>
      <c r="K8" s="26">
        <f>C8/I8</f>
        <v>0</v>
      </c>
      <c r="L8" s="26">
        <f>G8/J8</f>
        <v>0</v>
      </c>
      <c r="M8" s="27">
        <v>1755000</v>
      </c>
      <c r="N8" s="22">
        <v>308399.99</v>
      </c>
      <c r="O8" s="26">
        <f>N8/M8</f>
        <v>0.17572649002849003</v>
      </c>
      <c r="P8" s="29">
        <v>756304016.25</v>
      </c>
      <c r="Q8" s="22">
        <v>156262592.02000001</v>
      </c>
      <c r="R8" s="26">
        <f>M8/P8</f>
        <v>2.3204954122838825E-3</v>
      </c>
      <c r="S8" s="26">
        <f>N8/Q8</f>
        <v>1.9736008856203278E-3</v>
      </c>
      <c r="T8" s="48">
        <f>M8-C8</f>
        <v>1755000</v>
      </c>
      <c r="U8" s="49">
        <f>N8-G8</f>
        <v>308399.99</v>
      </c>
      <c r="V8" s="50">
        <f>S8-L8</f>
        <v>1.9736008856203278E-3</v>
      </c>
      <c r="W8" s="51" t="e">
        <f>M8/C8</f>
        <v>#DIV/0!</v>
      </c>
      <c r="X8" s="51" t="e">
        <f>N8/G8</f>
        <v>#DIV/0!</v>
      </c>
      <c r="Y8" s="51" t="e">
        <f>S8/G8</f>
        <v>#DIV/0!</v>
      </c>
    </row>
    <row r="9" spans="1:25" ht="13.5" thickBot="1">
      <c r="A9" s="7"/>
      <c r="B9" s="16">
        <v>103</v>
      </c>
      <c r="C9" s="17">
        <v>1538000</v>
      </c>
      <c r="D9" s="12">
        <v>397152.56</v>
      </c>
      <c r="E9" s="12">
        <v>0</v>
      </c>
      <c r="F9" s="12">
        <v>3.95</v>
      </c>
      <c r="G9" s="12">
        <f>D9+E9-F9</f>
        <v>397148.61</v>
      </c>
      <c r="H9" s="25">
        <f t="shared" ref="H9:H47" si="0">G9/C9</f>
        <v>0.25822406371911572</v>
      </c>
      <c r="I9" s="59">
        <v>698276647</v>
      </c>
      <c r="J9" s="29">
        <v>148859276.72999999</v>
      </c>
      <c r="K9" s="26">
        <f t="shared" ref="K9:K47" si="1">C9/I9</f>
        <v>2.2025654253334925E-3</v>
      </c>
      <c r="L9" s="26">
        <f t="shared" ref="L9:L47" si="2">G9/J9</f>
        <v>2.6679466589129386E-3</v>
      </c>
      <c r="M9" s="22">
        <v>979000</v>
      </c>
      <c r="N9" s="22">
        <v>252393.4</v>
      </c>
      <c r="O9" s="26">
        <f t="shared" ref="O9:O47" si="3">N9/M9</f>
        <v>0.25780735444330949</v>
      </c>
      <c r="P9" s="29">
        <v>756304016.25</v>
      </c>
      <c r="Q9" s="22">
        <v>156262592.02000001</v>
      </c>
      <c r="R9" s="26">
        <f t="shared" ref="R9:R47" si="4">M9/P9</f>
        <v>1.2944529963680462E-3</v>
      </c>
      <c r="S9" s="26">
        <f t="shared" ref="S9:S47" si="5">N9/Q9</f>
        <v>1.6151875937632995E-3</v>
      </c>
      <c r="T9" s="48">
        <f t="shared" ref="T9:T46" si="6">M9-C9</f>
        <v>-559000</v>
      </c>
      <c r="U9" s="49">
        <f t="shared" ref="U9:U46" si="7">N9-G9</f>
        <v>-144755.21</v>
      </c>
      <c r="V9" s="50">
        <f t="shared" ref="V9:V47" si="8">S9-L9</f>
        <v>-1.0527590651496391E-3</v>
      </c>
      <c r="W9" s="51">
        <f t="shared" ref="W9:W47" si="9">M9/C9</f>
        <v>0.63654096228868662</v>
      </c>
      <c r="X9" s="51">
        <f t="shared" ref="X9:X47" si="10">N9/G9</f>
        <v>0.63551374383508485</v>
      </c>
      <c r="Y9" s="51">
        <f t="shared" ref="Y9:Y47" si="11">S9/G9</f>
        <v>4.0669602085811144E-9</v>
      </c>
    </row>
    <row r="10" spans="1:25" ht="13.5" thickBot="1">
      <c r="A10" s="7"/>
      <c r="B10" s="8">
        <v>104</v>
      </c>
      <c r="C10" s="19">
        <v>31641613.120000001</v>
      </c>
      <c r="D10" s="22">
        <v>9318341.6500000004</v>
      </c>
      <c r="E10" s="22">
        <v>0</v>
      </c>
      <c r="F10" s="22">
        <v>2129.2600000000002</v>
      </c>
      <c r="G10" s="9">
        <f t="shared" ref="G10:G46" si="12">D10+E10-F10</f>
        <v>9316212.3900000006</v>
      </c>
      <c r="H10" s="25">
        <f t="shared" si="0"/>
        <v>0.29442912264518578</v>
      </c>
      <c r="I10" s="59">
        <v>698276647</v>
      </c>
      <c r="J10" s="29">
        <v>148859276.72999999</v>
      </c>
      <c r="K10" s="26">
        <f t="shared" si="1"/>
        <v>4.5313864148173351E-2</v>
      </c>
      <c r="L10" s="26">
        <f t="shared" si="2"/>
        <v>6.2584022942001036E-2</v>
      </c>
      <c r="M10" s="22">
        <v>38372509.210000001</v>
      </c>
      <c r="N10" s="22">
        <v>8017513.9800000004</v>
      </c>
      <c r="O10" s="26">
        <f t="shared" si="3"/>
        <v>0.20893900724924733</v>
      </c>
      <c r="P10" s="29">
        <v>756304016.25</v>
      </c>
      <c r="Q10" s="22">
        <v>156262592.02000001</v>
      </c>
      <c r="R10" s="26">
        <f t="shared" si="4"/>
        <v>5.0736884090955003E-2</v>
      </c>
      <c r="S10" s="26">
        <f t="shared" si="5"/>
        <v>5.1307954618939389E-2</v>
      </c>
      <c r="T10" s="48">
        <f t="shared" si="6"/>
        <v>6730896.0899999999</v>
      </c>
      <c r="U10" s="49">
        <f t="shared" si="7"/>
        <v>-1298698.4100000001</v>
      </c>
      <c r="V10" s="50">
        <f t="shared" si="8"/>
        <v>-1.1276068323061647E-2</v>
      </c>
      <c r="W10" s="51">
        <f t="shared" si="9"/>
        <v>1.2127229122128904</v>
      </c>
      <c r="X10" s="51">
        <f t="shared" si="10"/>
        <v>0.86059802464421919</v>
      </c>
      <c r="Y10" s="51">
        <f t="shared" si="11"/>
        <v>5.5073835235887517E-9</v>
      </c>
    </row>
    <row r="11" spans="1:25" ht="13.5" thickBot="1">
      <c r="A11" s="7"/>
      <c r="B11" s="8">
        <v>106</v>
      </c>
      <c r="C11" s="19">
        <v>6551700</v>
      </c>
      <c r="D11" s="22">
        <v>1633896.74</v>
      </c>
      <c r="E11" s="22">
        <v>0</v>
      </c>
      <c r="F11" s="22">
        <v>9125.65</v>
      </c>
      <c r="G11" s="9">
        <f t="shared" si="12"/>
        <v>1624771.09</v>
      </c>
      <c r="H11" s="25">
        <f t="shared" si="0"/>
        <v>0.24799229055054414</v>
      </c>
      <c r="I11" s="59">
        <v>698276647</v>
      </c>
      <c r="J11" s="29">
        <v>148859276.72999999</v>
      </c>
      <c r="K11" s="26">
        <f t="shared" si="1"/>
        <v>9.3826709344326676E-3</v>
      </c>
      <c r="L11" s="26">
        <f t="shared" si="2"/>
        <v>1.0914812470485126E-2</v>
      </c>
      <c r="M11" s="22">
        <v>7181300</v>
      </c>
      <c r="N11" s="22">
        <v>1354453.48</v>
      </c>
      <c r="O11" s="26">
        <f t="shared" si="3"/>
        <v>0.18860839680837732</v>
      </c>
      <c r="P11" s="29">
        <v>756304016.25</v>
      </c>
      <c r="Q11" s="22">
        <v>156262592.02000001</v>
      </c>
      <c r="R11" s="26">
        <f t="shared" si="4"/>
        <v>9.4952556719283456E-3</v>
      </c>
      <c r="S11" s="26">
        <f t="shared" si="5"/>
        <v>8.6678037429882369E-3</v>
      </c>
      <c r="T11" s="48">
        <f t="shared" si="6"/>
        <v>629600</v>
      </c>
      <c r="U11" s="49">
        <f t="shared" si="7"/>
        <v>-270317.6100000001</v>
      </c>
      <c r="V11" s="50">
        <f t="shared" si="8"/>
        <v>-2.2470087274968891E-3</v>
      </c>
      <c r="W11" s="51">
        <f t="shared" si="9"/>
        <v>1.0960971961475647</v>
      </c>
      <c r="X11" s="51">
        <f t="shared" si="10"/>
        <v>0.83362726499521844</v>
      </c>
      <c r="Y11" s="51">
        <f t="shared" si="11"/>
        <v>5.3347845713996772E-9</v>
      </c>
    </row>
    <row r="12" spans="1:25" ht="13.5" thickBot="1">
      <c r="A12" s="7"/>
      <c r="B12" s="23">
        <v>107</v>
      </c>
      <c r="C12" s="19">
        <v>0</v>
      </c>
      <c r="D12" s="22"/>
      <c r="E12" s="22"/>
      <c r="F12" s="22"/>
      <c r="G12" s="9">
        <v>0</v>
      </c>
      <c r="H12" s="25" t="e">
        <f t="shared" si="0"/>
        <v>#DIV/0!</v>
      </c>
      <c r="I12" s="59">
        <v>698276647</v>
      </c>
      <c r="J12" s="29">
        <v>148859276.72999999</v>
      </c>
      <c r="K12" s="26">
        <f t="shared" si="1"/>
        <v>0</v>
      </c>
      <c r="L12" s="26">
        <f t="shared" si="2"/>
        <v>0</v>
      </c>
      <c r="M12" s="22">
        <v>180000</v>
      </c>
      <c r="N12" s="22">
        <v>0</v>
      </c>
      <c r="O12" s="26">
        <f t="shared" si="3"/>
        <v>0</v>
      </c>
      <c r="P12" s="29">
        <v>756304016.25</v>
      </c>
      <c r="Q12" s="22">
        <v>156262592.02000001</v>
      </c>
      <c r="R12" s="26">
        <f t="shared" si="4"/>
        <v>2.379995294650136E-4</v>
      </c>
      <c r="S12" s="26">
        <f t="shared" si="5"/>
        <v>0</v>
      </c>
      <c r="T12" s="48">
        <f t="shared" si="6"/>
        <v>180000</v>
      </c>
      <c r="U12" s="49">
        <f t="shared" si="7"/>
        <v>0</v>
      </c>
      <c r="V12" s="50">
        <f t="shared" si="8"/>
        <v>0</v>
      </c>
      <c r="W12" s="51" t="e">
        <f t="shared" si="9"/>
        <v>#DIV/0!</v>
      </c>
      <c r="X12" s="51" t="e">
        <f t="shared" si="10"/>
        <v>#DIV/0!</v>
      </c>
      <c r="Y12" s="51" t="e">
        <f t="shared" si="11"/>
        <v>#DIV/0!</v>
      </c>
    </row>
    <row r="13" spans="1:25" ht="13.5" thickBot="1">
      <c r="A13" s="7"/>
      <c r="B13" s="8">
        <v>111</v>
      </c>
      <c r="C13" s="19">
        <v>490000</v>
      </c>
      <c r="D13" s="22">
        <v>0</v>
      </c>
      <c r="E13" s="22">
        <v>0</v>
      </c>
      <c r="F13" s="22">
        <v>0</v>
      </c>
      <c r="G13" s="9">
        <f t="shared" si="12"/>
        <v>0</v>
      </c>
      <c r="H13" s="25">
        <f t="shared" si="0"/>
        <v>0</v>
      </c>
      <c r="I13" s="59">
        <v>698276647</v>
      </c>
      <c r="J13" s="29">
        <v>148859276.72999999</v>
      </c>
      <c r="K13" s="26">
        <f t="shared" si="1"/>
        <v>7.0172760625059256E-4</v>
      </c>
      <c r="L13" s="26">
        <f t="shared" si="2"/>
        <v>0</v>
      </c>
      <c r="M13" s="22">
        <v>610000</v>
      </c>
      <c r="N13" s="22">
        <v>0</v>
      </c>
      <c r="O13" s="26">
        <f t="shared" si="3"/>
        <v>0</v>
      </c>
      <c r="P13" s="29">
        <v>756304016.25</v>
      </c>
      <c r="Q13" s="22">
        <v>156262592.02000001</v>
      </c>
      <c r="R13" s="26">
        <f t="shared" si="4"/>
        <v>8.0655396096476826E-4</v>
      </c>
      <c r="S13" s="26">
        <f t="shared" si="5"/>
        <v>0</v>
      </c>
      <c r="T13" s="48">
        <f t="shared" si="6"/>
        <v>120000</v>
      </c>
      <c r="U13" s="49">
        <f t="shared" si="7"/>
        <v>0</v>
      </c>
      <c r="V13" s="50">
        <f t="shared" si="8"/>
        <v>0</v>
      </c>
      <c r="W13" s="51">
        <f t="shared" si="9"/>
        <v>1.2448979591836735</v>
      </c>
      <c r="X13" s="51" t="e">
        <f t="shared" si="10"/>
        <v>#DIV/0!</v>
      </c>
      <c r="Y13" s="51" t="e">
        <f t="shared" si="11"/>
        <v>#DIV/0!</v>
      </c>
    </row>
    <row r="14" spans="1:25">
      <c r="A14" s="7"/>
      <c r="B14" s="8">
        <v>113</v>
      </c>
      <c r="C14" s="19">
        <v>12346700.529999999</v>
      </c>
      <c r="D14" s="22">
        <v>3454467.88</v>
      </c>
      <c r="E14" s="22">
        <v>0</v>
      </c>
      <c r="F14" s="22">
        <v>20030.060000000001</v>
      </c>
      <c r="G14" s="9">
        <f t="shared" si="12"/>
        <v>3434437.82</v>
      </c>
      <c r="H14" s="25">
        <f t="shared" si="0"/>
        <v>0.27816644711313815</v>
      </c>
      <c r="I14" s="59">
        <v>698276647</v>
      </c>
      <c r="J14" s="29">
        <v>148859276.72999999</v>
      </c>
      <c r="K14" s="26">
        <f t="shared" si="1"/>
        <v>1.7681674710224127E-2</v>
      </c>
      <c r="L14" s="26">
        <f t="shared" si="2"/>
        <v>2.3071708364063605E-2</v>
      </c>
      <c r="M14" s="22">
        <v>15565251.84</v>
      </c>
      <c r="N14" s="22">
        <v>3760425.6</v>
      </c>
      <c r="O14" s="26">
        <f t="shared" si="3"/>
        <v>0.24159105414127371</v>
      </c>
      <c r="P14" s="29">
        <v>756304016.25</v>
      </c>
      <c r="Q14" s="22">
        <v>156262592.02000001</v>
      </c>
      <c r="R14" s="26">
        <f t="shared" si="4"/>
        <v>2.0580681188469094E-2</v>
      </c>
      <c r="S14" s="26">
        <f t="shared" si="5"/>
        <v>2.4064784484815818E-2</v>
      </c>
      <c r="T14" s="48">
        <f t="shared" si="6"/>
        <v>3218551.3100000005</v>
      </c>
      <c r="U14" s="49">
        <f t="shared" si="7"/>
        <v>325987.78000000026</v>
      </c>
      <c r="V14" s="50">
        <f t="shared" si="8"/>
        <v>9.9307612075221277E-4</v>
      </c>
      <c r="W14" s="51">
        <f t="shared" si="9"/>
        <v>1.2606810865930997</v>
      </c>
      <c r="X14" s="51">
        <f t="shared" si="10"/>
        <v>1.0949173626325837</v>
      </c>
      <c r="Y14" s="51">
        <f t="shared" si="11"/>
        <v>7.0069064417697972E-9</v>
      </c>
    </row>
    <row r="15" spans="1:25" s="71" customFormat="1" ht="13.5" thickBot="1">
      <c r="A15" s="60"/>
      <c r="B15" s="61">
        <v>100</v>
      </c>
      <c r="C15" s="62">
        <f>SUM(C8:C14)</f>
        <v>52568013.650000006</v>
      </c>
      <c r="D15" s="62">
        <f t="shared" ref="D15:G15" si="13">SUM(D8:D14)</f>
        <v>14803858.830000002</v>
      </c>
      <c r="E15" s="62">
        <f t="shared" si="13"/>
        <v>0</v>
      </c>
      <c r="F15" s="62">
        <f t="shared" si="13"/>
        <v>31288.920000000002</v>
      </c>
      <c r="G15" s="62">
        <f t="shared" si="13"/>
        <v>14772569.91</v>
      </c>
      <c r="H15" s="63">
        <f t="shared" si="0"/>
        <v>0.28101822542423566</v>
      </c>
      <c r="I15" s="59">
        <v>698276647</v>
      </c>
      <c r="J15" s="64">
        <v>148859276.72999999</v>
      </c>
      <c r="K15" s="33">
        <f t="shared" si="1"/>
        <v>7.5282502824414246E-2</v>
      </c>
      <c r="L15" s="65">
        <f t="shared" si="2"/>
        <v>9.9238490435462706E-2</v>
      </c>
      <c r="M15" s="62">
        <f t="shared" ref="M15:N15" si="14">SUM(M8:M14)</f>
        <v>64643061.049999997</v>
      </c>
      <c r="N15" s="62">
        <f t="shared" si="14"/>
        <v>13693186.450000001</v>
      </c>
      <c r="O15" s="65">
        <f t="shared" si="3"/>
        <v>0.2118276304924456</v>
      </c>
      <c r="P15" s="32">
        <v>756304016.25</v>
      </c>
      <c r="Q15" s="66">
        <v>156262592.02000001</v>
      </c>
      <c r="R15" s="33">
        <f t="shared" si="4"/>
        <v>8.5472322850434157E-2</v>
      </c>
      <c r="S15" s="65">
        <f t="shared" si="5"/>
        <v>8.7629331326127075E-2</v>
      </c>
      <c r="T15" s="67">
        <f t="shared" si="6"/>
        <v>12075047.399999991</v>
      </c>
      <c r="U15" s="68">
        <f t="shared" si="7"/>
        <v>-1079383.459999999</v>
      </c>
      <c r="V15" s="69">
        <f t="shared" si="8"/>
        <v>-1.1609159109335632E-2</v>
      </c>
      <c r="W15" s="70">
        <f t="shared" si="9"/>
        <v>1.2297033226401923</v>
      </c>
      <c r="X15" s="70">
        <f t="shared" si="10"/>
        <v>0.92693326438283896</v>
      </c>
      <c r="Y15" s="70">
        <f t="shared" si="11"/>
        <v>5.93189484700344E-9</v>
      </c>
    </row>
    <row r="16" spans="1:25" s="71" customFormat="1" ht="13.5" thickBot="1">
      <c r="A16" s="60"/>
      <c r="B16" s="61">
        <v>203</v>
      </c>
      <c r="C16" s="62">
        <v>960000</v>
      </c>
      <c r="D16" s="66">
        <v>0</v>
      </c>
      <c r="E16" s="66">
        <v>155484.54999999999</v>
      </c>
      <c r="F16" s="66">
        <v>0</v>
      </c>
      <c r="G16" s="72">
        <f t="shared" si="12"/>
        <v>155484.54999999999</v>
      </c>
      <c r="H16" s="63">
        <f t="shared" si="0"/>
        <v>0.16196307291666664</v>
      </c>
      <c r="I16" s="59">
        <v>698276647</v>
      </c>
      <c r="J16" s="64">
        <v>148859276.72999999</v>
      </c>
      <c r="K16" s="33">
        <f t="shared" si="1"/>
        <v>1.374813269388916E-3</v>
      </c>
      <c r="L16" s="65">
        <f t="shared" si="2"/>
        <v>1.0445069559354161E-3</v>
      </c>
      <c r="M16" s="66">
        <v>923400</v>
      </c>
      <c r="N16" s="66">
        <v>141030.67000000001</v>
      </c>
      <c r="O16" s="65">
        <f t="shared" si="3"/>
        <v>0.15272977041368854</v>
      </c>
      <c r="P16" s="32">
        <v>756304016.25</v>
      </c>
      <c r="Q16" s="66">
        <v>156262592.02000001</v>
      </c>
      <c r="R16" s="33">
        <f t="shared" si="4"/>
        <v>1.2209375861555198E-3</v>
      </c>
      <c r="S16" s="65">
        <f t="shared" si="5"/>
        <v>9.0252355459424056E-4</v>
      </c>
      <c r="T16" s="67">
        <f t="shared" si="6"/>
        <v>-36600</v>
      </c>
      <c r="U16" s="68">
        <f t="shared" si="7"/>
        <v>-14453.879999999976</v>
      </c>
      <c r="V16" s="69">
        <f t="shared" si="8"/>
        <v>-1.419834013411755E-4</v>
      </c>
      <c r="W16" s="70">
        <f t="shared" si="9"/>
        <v>0.96187500000000004</v>
      </c>
      <c r="X16" s="70">
        <f t="shared" si="10"/>
        <v>0.90703976697363198</v>
      </c>
      <c r="Y16" s="70">
        <f t="shared" si="11"/>
        <v>5.8045867232097379E-9</v>
      </c>
    </row>
    <row r="17" spans="1:25" s="71" customFormat="1" ht="13.5" thickBot="1">
      <c r="A17" s="60"/>
      <c r="B17" s="61">
        <v>314</v>
      </c>
      <c r="C17" s="62">
        <v>830000</v>
      </c>
      <c r="D17" s="66">
        <v>133450</v>
      </c>
      <c r="E17" s="66">
        <v>0</v>
      </c>
      <c r="F17" s="66">
        <v>0</v>
      </c>
      <c r="G17" s="72">
        <f t="shared" si="12"/>
        <v>133450</v>
      </c>
      <c r="H17" s="63">
        <f t="shared" si="0"/>
        <v>0.16078313253012047</v>
      </c>
      <c r="I17" s="59">
        <v>698276647</v>
      </c>
      <c r="J17" s="64">
        <v>148859276.72999999</v>
      </c>
      <c r="K17" s="33">
        <f t="shared" si="1"/>
        <v>1.1886406391591669E-3</v>
      </c>
      <c r="L17" s="65">
        <f t="shared" si="2"/>
        <v>8.964842697848839E-4</v>
      </c>
      <c r="M17" s="66">
        <v>830000</v>
      </c>
      <c r="N17" s="66">
        <v>228800</v>
      </c>
      <c r="O17" s="65">
        <f t="shared" si="3"/>
        <v>0.27566265060240963</v>
      </c>
      <c r="P17" s="32">
        <v>756304016.25</v>
      </c>
      <c r="Q17" s="66">
        <v>156262592.02000001</v>
      </c>
      <c r="R17" s="33">
        <f t="shared" si="4"/>
        <v>1.0974422747553406E-3</v>
      </c>
      <c r="S17" s="65">
        <f t="shared" si="5"/>
        <v>1.4642020015303212E-3</v>
      </c>
      <c r="T17" s="67">
        <f t="shared" si="6"/>
        <v>0</v>
      </c>
      <c r="U17" s="68">
        <f t="shared" si="7"/>
        <v>95350</v>
      </c>
      <c r="V17" s="69">
        <f t="shared" si="8"/>
        <v>5.6771773174543727E-4</v>
      </c>
      <c r="W17" s="70">
        <f t="shared" si="9"/>
        <v>1</v>
      </c>
      <c r="X17" s="70">
        <f t="shared" si="10"/>
        <v>1.714499812663919</v>
      </c>
      <c r="Y17" s="70">
        <f t="shared" si="11"/>
        <v>1.0971914586214471E-8</v>
      </c>
    </row>
    <row r="18" spans="1:25" ht="13.5" thickBot="1">
      <c r="A18" s="7"/>
      <c r="B18" s="8">
        <v>405</v>
      </c>
      <c r="C18" s="19">
        <v>1524800</v>
      </c>
      <c r="D18" s="22">
        <v>0</v>
      </c>
      <c r="E18" s="22">
        <v>0</v>
      </c>
      <c r="F18" s="22">
        <v>0</v>
      </c>
      <c r="G18" s="9">
        <f t="shared" si="12"/>
        <v>0</v>
      </c>
      <c r="H18" s="25">
        <f t="shared" si="0"/>
        <v>0</v>
      </c>
      <c r="I18" s="59">
        <v>698276647</v>
      </c>
      <c r="J18" s="29">
        <v>148859276.72999999</v>
      </c>
      <c r="K18" s="26">
        <f t="shared" si="1"/>
        <v>2.1836617428793951E-3</v>
      </c>
      <c r="L18" s="26">
        <f t="shared" si="2"/>
        <v>0</v>
      </c>
      <c r="M18" s="22">
        <v>44600</v>
      </c>
      <c r="N18" s="22">
        <v>0</v>
      </c>
      <c r="O18" s="26">
        <f t="shared" si="3"/>
        <v>0</v>
      </c>
      <c r="P18" s="29">
        <v>756304016.25</v>
      </c>
      <c r="Q18" s="22">
        <v>156262592.02000001</v>
      </c>
      <c r="R18" s="26">
        <f t="shared" si="4"/>
        <v>5.8970994522997815E-5</v>
      </c>
      <c r="S18" s="26">
        <f t="shared" si="5"/>
        <v>0</v>
      </c>
      <c r="T18" s="48">
        <f t="shared" si="6"/>
        <v>-1480200</v>
      </c>
      <c r="U18" s="49">
        <f t="shared" si="7"/>
        <v>0</v>
      </c>
      <c r="V18" s="50">
        <f t="shared" si="8"/>
        <v>0</v>
      </c>
      <c r="W18" s="51">
        <f t="shared" si="9"/>
        <v>2.9249737670514166E-2</v>
      </c>
      <c r="X18" s="51" t="e">
        <f t="shared" si="10"/>
        <v>#DIV/0!</v>
      </c>
      <c r="Y18" s="51" t="e">
        <f t="shared" si="11"/>
        <v>#DIV/0!</v>
      </c>
    </row>
    <row r="19" spans="1:25" ht="13.5" thickBot="1">
      <c r="A19" s="7"/>
      <c r="B19" s="23">
        <v>408</v>
      </c>
      <c r="C19" s="19">
        <v>0</v>
      </c>
      <c r="D19" s="22"/>
      <c r="E19" s="22"/>
      <c r="F19" s="22"/>
      <c r="G19" s="9">
        <v>0</v>
      </c>
      <c r="H19" s="25" t="e">
        <f t="shared" si="0"/>
        <v>#DIV/0!</v>
      </c>
      <c r="I19" s="59">
        <v>698276647</v>
      </c>
      <c r="J19" s="29">
        <v>148859276.72999999</v>
      </c>
      <c r="K19" s="26">
        <f t="shared" si="1"/>
        <v>0</v>
      </c>
      <c r="L19" s="26">
        <f t="shared" si="2"/>
        <v>0</v>
      </c>
      <c r="M19" s="22">
        <v>600000</v>
      </c>
      <c r="N19" s="22">
        <v>0</v>
      </c>
      <c r="O19" s="26">
        <f t="shared" si="3"/>
        <v>0</v>
      </c>
      <c r="P19" s="29">
        <v>756304016.25</v>
      </c>
      <c r="Q19" s="22">
        <v>156262592.02000001</v>
      </c>
      <c r="R19" s="26">
        <f t="shared" si="4"/>
        <v>7.9333176488337862E-4</v>
      </c>
      <c r="S19" s="26">
        <f t="shared" si="5"/>
        <v>0</v>
      </c>
      <c r="T19" s="48">
        <f t="shared" si="6"/>
        <v>600000</v>
      </c>
      <c r="U19" s="49">
        <f t="shared" si="7"/>
        <v>0</v>
      </c>
      <c r="V19" s="50">
        <f t="shared" si="8"/>
        <v>0</v>
      </c>
      <c r="W19" s="51" t="e">
        <f t="shared" si="9"/>
        <v>#DIV/0!</v>
      </c>
      <c r="X19" s="51" t="e">
        <f t="shared" si="10"/>
        <v>#DIV/0!</v>
      </c>
      <c r="Y19" s="51" t="e">
        <f t="shared" si="11"/>
        <v>#DIV/0!</v>
      </c>
    </row>
    <row r="20" spans="1:25" ht="13.5" thickBot="1">
      <c r="A20" s="7"/>
      <c r="B20" s="8">
        <v>409</v>
      </c>
      <c r="C20" s="19">
        <v>52550600</v>
      </c>
      <c r="D20" s="22">
        <v>2032005.64</v>
      </c>
      <c r="E20" s="22">
        <v>0</v>
      </c>
      <c r="F20" s="22">
        <v>0</v>
      </c>
      <c r="G20" s="9">
        <f t="shared" si="12"/>
        <v>2032005.64</v>
      </c>
      <c r="H20" s="25">
        <f t="shared" si="0"/>
        <v>3.8667601131100307E-2</v>
      </c>
      <c r="I20" s="59">
        <v>698276647</v>
      </c>
      <c r="J20" s="29">
        <v>148859276.72999999</v>
      </c>
      <c r="K20" s="26">
        <f t="shared" si="1"/>
        <v>7.5257564785780384E-2</v>
      </c>
      <c r="L20" s="26">
        <f t="shared" si="2"/>
        <v>1.3650513993062312E-2</v>
      </c>
      <c r="M20" s="22">
        <v>49348400</v>
      </c>
      <c r="N20" s="22">
        <v>5009915.45</v>
      </c>
      <c r="O20" s="26">
        <f t="shared" si="3"/>
        <v>0.10152133503821806</v>
      </c>
      <c r="P20" s="29">
        <v>756304016.25</v>
      </c>
      <c r="Q20" s="22">
        <v>156262592.02000001</v>
      </c>
      <c r="R20" s="26">
        <f t="shared" si="4"/>
        <v>6.524942211028488E-2</v>
      </c>
      <c r="S20" s="26">
        <f t="shared" si="5"/>
        <v>3.2060875128442655E-2</v>
      </c>
      <c r="T20" s="48">
        <f t="shared" si="6"/>
        <v>-3202200</v>
      </c>
      <c r="U20" s="49">
        <f t="shared" si="7"/>
        <v>2977909.8100000005</v>
      </c>
      <c r="V20" s="50">
        <f t="shared" si="8"/>
        <v>1.8410361135380342E-2</v>
      </c>
      <c r="W20" s="51">
        <f t="shared" si="9"/>
        <v>0.93906444455439142</v>
      </c>
      <c r="X20" s="51">
        <f t="shared" si="10"/>
        <v>2.4655027286243163</v>
      </c>
      <c r="Y20" s="51">
        <f t="shared" si="11"/>
        <v>1.5777945935446643E-8</v>
      </c>
    </row>
    <row r="21" spans="1:25">
      <c r="A21" s="7"/>
      <c r="B21" s="8">
        <v>412</v>
      </c>
      <c r="C21" s="19">
        <v>111000</v>
      </c>
      <c r="D21" s="22">
        <v>96155.82</v>
      </c>
      <c r="E21" s="22">
        <v>0</v>
      </c>
      <c r="F21" s="22">
        <v>0</v>
      </c>
      <c r="G21" s="9">
        <f t="shared" si="12"/>
        <v>96155.82</v>
      </c>
      <c r="H21" s="25">
        <f t="shared" si="0"/>
        <v>0.86626864864864872</v>
      </c>
      <c r="I21" s="59">
        <v>698276647</v>
      </c>
      <c r="J21" s="29">
        <v>148859276.72999999</v>
      </c>
      <c r="K21" s="26">
        <f t="shared" si="1"/>
        <v>1.5896278427309342E-4</v>
      </c>
      <c r="L21" s="26">
        <f t="shared" si="2"/>
        <v>6.4595114333658107E-4</v>
      </c>
      <c r="M21" s="22">
        <v>500000</v>
      </c>
      <c r="N21" s="22">
        <v>5000</v>
      </c>
      <c r="O21" s="26">
        <f t="shared" si="3"/>
        <v>0.01</v>
      </c>
      <c r="P21" s="29">
        <v>756304016.25</v>
      </c>
      <c r="Q21" s="22">
        <v>156262592.02000001</v>
      </c>
      <c r="R21" s="26">
        <f t="shared" si="4"/>
        <v>6.6110980406948222E-4</v>
      </c>
      <c r="S21" s="26">
        <f t="shared" si="5"/>
        <v>3.1997421362113663E-5</v>
      </c>
      <c r="T21" s="48">
        <f t="shared" si="6"/>
        <v>389000</v>
      </c>
      <c r="U21" s="49">
        <f t="shared" si="7"/>
        <v>-91155.82</v>
      </c>
      <c r="V21" s="50">
        <f t="shared" si="8"/>
        <v>-6.1395372197446739E-4</v>
      </c>
      <c r="W21" s="51">
        <f t="shared" si="9"/>
        <v>4.5045045045045047</v>
      </c>
      <c r="X21" s="51">
        <f t="shared" si="10"/>
        <v>5.199893256591228E-2</v>
      </c>
      <c r="Y21" s="51">
        <f t="shared" si="11"/>
        <v>3.327663511383259E-10</v>
      </c>
    </row>
    <row r="22" spans="1:25" s="71" customFormat="1" ht="13.5" thickBot="1">
      <c r="A22" s="60"/>
      <c r="B22" s="61">
        <v>400</v>
      </c>
      <c r="C22" s="62">
        <f>SUM(C18:C21)</f>
        <v>54186400</v>
      </c>
      <c r="D22" s="62">
        <f t="shared" ref="D22:N22" si="15">SUM(D18:D21)</f>
        <v>2128161.46</v>
      </c>
      <c r="E22" s="62">
        <f t="shared" si="15"/>
        <v>0</v>
      </c>
      <c r="F22" s="62">
        <f t="shared" si="15"/>
        <v>0</v>
      </c>
      <c r="G22" s="62">
        <f t="shared" si="15"/>
        <v>2128161.46</v>
      </c>
      <c r="H22" s="63">
        <f t="shared" si="0"/>
        <v>3.9274826524736836E-2</v>
      </c>
      <c r="I22" s="59">
        <v>698276647</v>
      </c>
      <c r="J22" s="64">
        <v>148859276.72999999</v>
      </c>
      <c r="K22" s="33">
        <f t="shared" si="1"/>
        <v>7.7600189312932874E-2</v>
      </c>
      <c r="L22" s="65">
        <f t="shared" si="2"/>
        <v>1.4296465136398893E-2</v>
      </c>
      <c r="M22" s="62">
        <f t="shared" si="15"/>
        <v>50493000</v>
      </c>
      <c r="N22" s="62">
        <f t="shared" si="15"/>
        <v>5014915.45</v>
      </c>
      <c r="O22" s="65">
        <f t="shared" si="3"/>
        <v>9.9319023428990155E-2</v>
      </c>
      <c r="P22" s="32">
        <v>756304016.25</v>
      </c>
      <c r="Q22" s="66">
        <v>156262592.02000001</v>
      </c>
      <c r="R22" s="33">
        <f t="shared" si="4"/>
        <v>6.6762834673760735E-2</v>
      </c>
      <c r="S22" s="65">
        <f t="shared" si="5"/>
        <v>3.2092872549804773E-2</v>
      </c>
      <c r="T22" s="67">
        <f t="shared" si="6"/>
        <v>-3693400</v>
      </c>
      <c r="U22" s="68">
        <f t="shared" si="7"/>
        <v>2886753.99</v>
      </c>
      <c r="V22" s="69">
        <f t="shared" si="8"/>
        <v>1.7796407413405879E-2</v>
      </c>
      <c r="W22" s="70">
        <f t="shared" si="9"/>
        <v>0.93183898542807786</v>
      </c>
      <c r="X22" s="70">
        <f t="shared" si="10"/>
        <v>2.3564544064245956</v>
      </c>
      <c r="Y22" s="70">
        <f t="shared" si="11"/>
        <v>1.5080092912595444E-8</v>
      </c>
    </row>
    <row r="23" spans="1:25" ht="13.5" thickBot="1">
      <c r="A23" s="7"/>
      <c r="B23" s="8">
        <v>501</v>
      </c>
      <c r="C23" s="19">
        <v>2672110</v>
      </c>
      <c r="D23" s="22">
        <v>167742</v>
      </c>
      <c r="E23" s="22">
        <v>0</v>
      </c>
      <c r="F23" s="22">
        <v>0</v>
      </c>
      <c r="G23" s="9">
        <f t="shared" si="12"/>
        <v>167742</v>
      </c>
      <c r="H23" s="25">
        <f t="shared" si="0"/>
        <v>6.2775110306087692E-2</v>
      </c>
      <c r="I23" s="59">
        <v>698276647</v>
      </c>
      <c r="J23" s="29">
        <v>148859276.72999999</v>
      </c>
      <c r="K23" s="26">
        <f t="shared" si="1"/>
        <v>3.8267211304862671E-3</v>
      </c>
      <c r="L23" s="26">
        <f t="shared" si="2"/>
        <v>1.1268494895635519E-3</v>
      </c>
      <c r="M23" s="22">
        <v>4183691.44</v>
      </c>
      <c r="N23" s="22">
        <v>196988.06</v>
      </c>
      <c r="O23" s="26">
        <f t="shared" si="3"/>
        <v>4.7084748678310751E-2</v>
      </c>
      <c r="P23" s="29">
        <v>756304016.25</v>
      </c>
      <c r="Q23" s="22">
        <v>156262592.02000001</v>
      </c>
      <c r="R23" s="26">
        <f t="shared" si="4"/>
        <v>5.5317588563711401E-3</v>
      </c>
      <c r="S23" s="26">
        <f t="shared" si="5"/>
        <v>1.2606219918250654E-3</v>
      </c>
      <c r="T23" s="48">
        <f t="shared" si="6"/>
        <v>1511581.44</v>
      </c>
      <c r="U23" s="49">
        <f t="shared" si="7"/>
        <v>29246.059999999998</v>
      </c>
      <c r="V23" s="50">
        <f t="shared" si="8"/>
        <v>1.3377250226151351E-4</v>
      </c>
      <c r="W23" s="51">
        <f t="shared" si="9"/>
        <v>1.5656883286990431</v>
      </c>
      <c r="X23" s="51">
        <f t="shared" si="10"/>
        <v>1.1743514444802137</v>
      </c>
      <c r="Y23" s="51">
        <f t="shared" si="11"/>
        <v>7.5152435992480445E-9</v>
      </c>
    </row>
    <row r="24" spans="1:25" ht="13.5" thickBot="1">
      <c r="A24" s="7"/>
      <c r="B24" s="8">
        <v>502</v>
      </c>
      <c r="C24" s="19">
        <v>8597008.7699999996</v>
      </c>
      <c r="D24" s="22">
        <v>1265760.68</v>
      </c>
      <c r="E24" s="22">
        <v>0</v>
      </c>
      <c r="F24" s="22">
        <v>50000</v>
      </c>
      <c r="G24" s="9">
        <f t="shared" si="12"/>
        <v>1215760.68</v>
      </c>
      <c r="H24" s="25">
        <f t="shared" si="0"/>
        <v>0.14141670812788992</v>
      </c>
      <c r="I24" s="59">
        <v>698276647</v>
      </c>
      <c r="J24" s="29">
        <v>148859276.72999999</v>
      </c>
      <c r="K24" s="26">
        <f t="shared" si="1"/>
        <v>1.2311751806300919E-2</v>
      </c>
      <c r="L24" s="26">
        <f t="shared" si="2"/>
        <v>8.1671811573096574E-3</v>
      </c>
      <c r="M24" s="22">
        <v>9491872</v>
      </c>
      <c r="N24" s="22">
        <v>11684.74</v>
      </c>
      <c r="O24" s="26">
        <f t="shared" si="3"/>
        <v>1.2310258713981814E-3</v>
      </c>
      <c r="P24" s="29">
        <v>756304016.25</v>
      </c>
      <c r="Q24" s="22">
        <v>156262592.02000001</v>
      </c>
      <c r="R24" s="26">
        <f t="shared" si="4"/>
        <v>1.255033927634521E-2</v>
      </c>
      <c r="S24" s="26">
        <f t="shared" si="5"/>
        <v>7.4776309857348794E-5</v>
      </c>
      <c r="T24" s="48">
        <f t="shared" si="6"/>
        <v>894863.23000000045</v>
      </c>
      <c r="U24" s="49">
        <f t="shared" si="7"/>
        <v>-1204075.94</v>
      </c>
      <c r="V24" s="50">
        <f t="shared" si="8"/>
        <v>-8.0924048474523089E-3</v>
      </c>
      <c r="W24" s="51">
        <f t="shared" si="9"/>
        <v>1.1040900682947659</v>
      </c>
      <c r="X24" s="51">
        <f t="shared" si="10"/>
        <v>9.611052727910234E-3</v>
      </c>
      <c r="Y24" s="51">
        <f t="shared" si="11"/>
        <v>6.1505780773687136E-11</v>
      </c>
    </row>
    <row r="25" spans="1:25">
      <c r="A25" s="7"/>
      <c r="B25" s="8">
        <v>503</v>
      </c>
      <c r="C25" s="19">
        <v>26177484.600000001</v>
      </c>
      <c r="D25" s="22">
        <v>6033259.1799999997</v>
      </c>
      <c r="E25" s="22">
        <v>0</v>
      </c>
      <c r="F25" s="22">
        <v>17423.490000000002</v>
      </c>
      <c r="G25" s="9">
        <f t="shared" si="12"/>
        <v>6015835.6899999995</v>
      </c>
      <c r="H25" s="25">
        <f t="shared" si="0"/>
        <v>0.22980953983638286</v>
      </c>
      <c r="I25" s="59">
        <v>698276647</v>
      </c>
      <c r="J25" s="29">
        <v>148859276.72999999</v>
      </c>
      <c r="K25" s="26">
        <f t="shared" si="1"/>
        <v>3.7488701236775002E-2</v>
      </c>
      <c r="L25" s="26">
        <f t="shared" si="2"/>
        <v>4.0412904201539847E-2</v>
      </c>
      <c r="M25" s="22">
        <v>28740099.879999999</v>
      </c>
      <c r="N25" s="22">
        <v>5676018.1799999997</v>
      </c>
      <c r="O25" s="26">
        <f t="shared" si="3"/>
        <v>0.19749472700858267</v>
      </c>
      <c r="P25" s="29">
        <v>756304016.25</v>
      </c>
      <c r="Q25" s="22">
        <v>156262592.02000001</v>
      </c>
      <c r="R25" s="26">
        <f t="shared" si="4"/>
        <v>3.8000723601208299E-2</v>
      </c>
      <c r="S25" s="26">
        <f t="shared" si="5"/>
        <v>3.6323589072895499E-2</v>
      </c>
      <c r="T25" s="48">
        <f t="shared" si="6"/>
        <v>2562615.2799999975</v>
      </c>
      <c r="U25" s="49">
        <f t="shared" si="7"/>
        <v>-339817.50999999978</v>
      </c>
      <c r="V25" s="50">
        <f t="shared" si="8"/>
        <v>-4.0893151286443483E-3</v>
      </c>
      <c r="W25" s="51">
        <f t="shared" si="9"/>
        <v>1.097893870215475</v>
      </c>
      <c r="X25" s="51">
        <f t="shared" si="10"/>
        <v>0.94351283387528828</v>
      </c>
      <c r="Y25" s="51">
        <f t="shared" si="11"/>
        <v>6.0379955412139095E-9</v>
      </c>
    </row>
    <row r="26" spans="1:25" s="71" customFormat="1" ht="13.5" thickBot="1">
      <c r="A26" s="60"/>
      <c r="B26" s="61">
        <v>500</v>
      </c>
      <c r="C26" s="62">
        <f>SUM(C23:C25)</f>
        <v>37446603.370000005</v>
      </c>
      <c r="D26" s="62">
        <f t="shared" ref="D26:G26" si="16">SUM(D23:D25)</f>
        <v>7466761.8599999994</v>
      </c>
      <c r="E26" s="62">
        <f t="shared" si="16"/>
        <v>0</v>
      </c>
      <c r="F26" s="62">
        <f t="shared" si="16"/>
        <v>67423.490000000005</v>
      </c>
      <c r="G26" s="62">
        <f t="shared" si="16"/>
        <v>7399338.3699999992</v>
      </c>
      <c r="H26" s="63">
        <f t="shared" si="0"/>
        <v>0.19759705030891828</v>
      </c>
      <c r="I26" s="59">
        <v>698276647</v>
      </c>
      <c r="J26" s="64">
        <v>148859276.72999999</v>
      </c>
      <c r="K26" s="33">
        <f t="shared" si="1"/>
        <v>5.3627174173562192E-2</v>
      </c>
      <c r="L26" s="65">
        <f t="shared" si="2"/>
        <v>4.9706934848413056E-2</v>
      </c>
      <c r="M26" s="62">
        <f t="shared" ref="M26:N26" si="17">SUM(M23:M25)</f>
        <v>42415663.32</v>
      </c>
      <c r="N26" s="62">
        <f t="shared" si="17"/>
        <v>5884690.9799999995</v>
      </c>
      <c r="O26" s="65">
        <f t="shared" si="3"/>
        <v>0.13873862906737161</v>
      </c>
      <c r="P26" s="32">
        <v>756304016.25</v>
      </c>
      <c r="Q26" s="66">
        <v>156262592.02000001</v>
      </c>
      <c r="R26" s="33">
        <f t="shared" si="4"/>
        <v>5.6082821733924648E-2</v>
      </c>
      <c r="S26" s="65">
        <f t="shared" si="5"/>
        <v>3.7658987374577908E-2</v>
      </c>
      <c r="T26" s="67">
        <f t="shared" si="6"/>
        <v>4969059.9499999955</v>
      </c>
      <c r="U26" s="68">
        <f t="shared" si="7"/>
        <v>-1514647.3899999997</v>
      </c>
      <c r="V26" s="69">
        <f t="shared" si="8"/>
        <v>-1.2047947473835148E-2</v>
      </c>
      <c r="W26" s="70">
        <f t="shared" si="9"/>
        <v>1.1326972142413565</v>
      </c>
      <c r="X26" s="70">
        <f t="shared" si="10"/>
        <v>0.79529961811977523</v>
      </c>
      <c r="Y26" s="70">
        <f t="shared" si="11"/>
        <v>5.0895073980213059E-9</v>
      </c>
    </row>
    <row r="27" spans="1:25" s="71" customFormat="1" ht="13.5" thickBot="1">
      <c r="A27" s="60"/>
      <c r="B27" s="61">
        <v>605</v>
      </c>
      <c r="C27" s="62">
        <v>1882.98</v>
      </c>
      <c r="D27" s="66">
        <v>1874.78</v>
      </c>
      <c r="E27" s="66">
        <v>0</v>
      </c>
      <c r="F27" s="66">
        <v>0</v>
      </c>
      <c r="G27" s="72">
        <f t="shared" si="12"/>
        <v>1874.78</v>
      </c>
      <c r="H27" s="63">
        <f t="shared" si="0"/>
        <v>0.99564520069251927</v>
      </c>
      <c r="I27" s="59">
        <v>698276647</v>
      </c>
      <c r="J27" s="64">
        <v>148859276.72999999</v>
      </c>
      <c r="K27" s="33">
        <f t="shared" si="1"/>
        <v>2.696610302077022E-6</v>
      </c>
      <c r="L27" s="65">
        <f t="shared" si="2"/>
        <v>1.2594310822834805E-5</v>
      </c>
      <c r="M27" s="66">
        <v>7710.88</v>
      </c>
      <c r="N27" s="66">
        <v>7629.72</v>
      </c>
      <c r="O27" s="65">
        <f t="shared" si="3"/>
        <v>0.98947461249559066</v>
      </c>
      <c r="P27" s="32">
        <v>756304016.25</v>
      </c>
      <c r="Q27" s="66">
        <v>156262592.02000001</v>
      </c>
      <c r="R27" s="33">
        <f t="shared" si="4"/>
        <v>1.0195476732006578E-5</v>
      </c>
      <c r="S27" s="65">
        <f t="shared" si="5"/>
        <v>4.8826273142989167E-5</v>
      </c>
      <c r="T27" s="67">
        <f t="shared" si="6"/>
        <v>5827.9</v>
      </c>
      <c r="U27" s="68">
        <f t="shared" si="7"/>
        <v>5754.9400000000005</v>
      </c>
      <c r="V27" s="69">
        <f t="shared" si="8"/>
        <v>3.6231962320154362E-5</v>
      </c>
      <c r="W27" s="70">
        <f t="shared" si="9"/>
        <v>4.095040839520335</v>
      </c>
      <c r="X27" s="70">
        <f t="shared" si="10"/>
        <v>4.0696615069501494</v>
      </c>
      <c r="Y27" s="70">
        <f t="shared" si="11"/>
        <v>2.6043734807811672E-8</v>
      </c>
    </row>
    <row r="28" spans="1:25" s="76" customFormat="1" ht="13.5" thickBot="1">
      <c r="A28" s="73"/>
      <c r="B28" s="8">
        <v>701</v>
      </c>
      <c r="C28" s="19">
        <v>125864199.23</v>
      </c>
      <c r="D28" s="22">
        <v>27613996.469999999</v>
      </c>
      <c r="E28" s="22">
        <v>0</v>
      </c>
      <c r="F28" s="22">
        <v>2129.25</v>
      </c>
      <c r="G28" s="9">
        <f t="shared" si="12"/>
        <v>27611867.219999999</v>
      </c>
      <c r="H28" s="25">
        <f t="shared" si="0"/>
        <v>0.21937824567209141</v>
      </c>
      <c r="I28" s="59">
        <v>698276647</v>
      </c>
      <c r="J28" s="29">
        <v>148859276.72999999</v>
      </c>
      <c r="K28" s="26">
        <f t="shared" si="1"/>
        <v>0.18024976171084811</v>
      </c>
      <c r="L28" s="26">
        <f t="shared" si="2"/>
        <v>0.18548973115113429</v>
      </c>
      <c r="M28" s="22">
        <v>128810525.70999999</v>
      </c>
      <c r="N28" s="22">
        <v>28790523.52</v>
      </c>
      <c r="O28" s="26">
        <f t="shared" si="3"/>
        <v>0.22351064372501739</v>
      </c>
      <c r="P28" s="29">
        <v>756304016.25</v>
      </c>
      <c r="Q28" s="22">
        <v>156262592.02000001</v>
      </c>
      <c r="R28" s="26">
        <f t="shared" si="4"/>
        <v>0.17031580282845019</v>
      </c>
      <c r="S28" s="26">
        <f t="shared" si="5"/>
        <v>0.18424450246105675</v>
      </c>
      <c r="T28" s="48">
        <f t="shared" si="6"/>
        <v>2946326.4799999893</v>
      </c>
      <c r="U28" s="49">
        <f t="shared" si="7"/>
        <v>1178656.3000000007</v>
      </c>
      <c r="V28" s="74">
        <f t="shared" si="8"/>
        <v>-1.2452286900775378E-3</v>
      </c>
      <c r="W28" s="75">
        <f t="shared" si="9"/>
        <v>1.023408773090559</v>
      </c>
      <c r="X28" s="75">
        <f t="shared" si="10"/>
        <v>1.0426865843808732</v>
      </c>
      <c r="Y28" s="75">
        <f t="shared" si="11"/>
        <v>6.6726563978115771E-9</v>
      </c>
    </row>
    <row r="29" spans="1:25" s="76" customFormat="1" ht="13.5" thickBot="1">
      <c r="A29" s="73"/>
      <c r="B29" s="8">
        <v>702</v>
      </c>
      <c r="C29" s="19">
        <v>299123755.26999998</v>
      </c>
      <c r="D29" s="22">
        <v>61150284.009999998</v>
      </c>
      <c r="E29" s="22">
        <v>0</v>
      </c>
      <c r="F29" s="22">
        <v>4071</v>
      </c>
      <c r="G29" s="9">
        <f t="shared" si="12"/>
        <v>61146213.009999998</v>
      </c>
      <c r="H29" s="25">
        <f t="shared" si="0"/>
        <v>0.20441777669850128</v>
      </c>
      <c r="I29" s="59">
        <v>698276647</v>
      </c>
      <c r="J29" s="29">
        <v>148859276.72999999</v>
      </c>
      <c r="K29" s="26">
        <f t="shared" si="1"/>
        <v>0.42837427909858194</v>
      </c>
      <c r="L29" s="26">
        <f t="shared" si="2"/>
        <v>0.41076521633855989</v>
      </c>
      <c r="M29" s="22">
        <v>276387892.79000002</v>
      </c>
      <c r="N29" s="22">
        <v>53851098.479999997</v>
      </c>
      <c r="O29" s="26">
        <f t="shared" si="3"/>
        <v>0.19483884744877791</v>
      </c>
      <c r="P29" s="29">
        <v>756304016.25</v>
      </c>
      <c r="Q29" s="22">
        <v>156262592.02000001</v>
      </c>
      <c r="R29" s="26">
        <f t="shared" si="4"/>
        <v>0.36544549129914794</v>
      </c>
      <c r="S29" s="26">
        <f t="shared" si="5"/>
        <v>0.34461925777544766</v>
      </c>
      <c r="T29" s="48">
        <f t="shared" si="6"/>
        <v>-22735862.479999959</v>
      </c>
      <c r="U29" s="49">
        <f t="shared" si="7"/>
        <v>-7295114.5300000012</v>
      </c>
      <c r="V29" s="74">
        <f t="shared" si="8"/>
        <v>-6.6145958563112228E-2</v>
      </c>
      <c r="W29" s="75">
        <f t="shared" si="9"/>
        <v>0.92399178574273466</v>
      </c>
      <c r="X29" s="75">
        <f t="shared" si="10"/>
        <v>0.88069392737687713</v>
      </c>
      <c r="Y29" s="75">
        <f t="shared" si="11"/>
        <v>5.6359869370665331E-9</v>
      </c>
    </row>
    <row r="30" spans="1:25" ht="13.5" thickBot="1">
      <c r="A30" s="7"/>
      <c r="B30" s="23">
        <v>703</v>
      </c>
      <c r="C30" s="19">
        <v>0</v>
      </c>
      <c r="D30" s="22"/>
      <c r="E30" s="22"/>
      <c r="F30" s="22"/>
      <c r="G30" s="9">
        <v>0</v>
      </c>
      <c r="H30" s="25" t="e">
        <f t="shared" si="0"/>
        <v>#DIV/0!</v>
      </c>
      <c r="I30" s="59">
        <v>698276647</v>
      </c>
      <c r="J30" s="29">
        <v>148859276.72999999</v>
      </c>
      <c r="K30" s="26">
        <f t="shared" si="1"/>
        <v>0</v>
      </c>
      <c r="L30" s="26">
        <f t="shared" si="2"/>
        <v>0</v>
      </c>
      <c r="M30" s="22">
        <v>31884008.780000001</v>
      </c>
      <c r="N30" s="22">
        <v>7158691.3300000001</v>
      </c>
      <c r="O30" s="26">
        <f t="shared" si="3"/>
        <v>0.22452293810966639</v>
      </c>
      <c r="P30" s="29">
        <v>756304016.25</v>
      </c>
      <c r="Q30" s="22">
        <v>156262592.02000001</v>
      </c>
      <c r="R30" s="26">
        <f t="shared" si="4"/>
        <v>4.2157661594990903E-2</v>
      </c>
      <c r="S30" s="26">
        <f t="shared" si="5"/>
        <v>4.5811932577463972E-2</v>
      </c>
      <c r="T30" s="48">
        <f t="shared" si="6"/>
        <v>31884008.780000001</v>
      </c>
      <c r="U30" s="49">
        <f t="shared" si="7"/>
        <v>7158691.3300000001</v>
      </c>
      <c r="V30" s="50">
        <f t="shared" si="8"/>
        <v>4.5811932577463972E-2</v>
      </c>
      <c r="W30" s="51" t="e">
        <f t="shared" si="9"/>
        <v>#DIV/0!</v>
      </c>
      <c r="X30" s="51" t="e">
        <f t="shared" si="10"/>
        <v>#DIV/0!</v>
      </c>
      <c r="Y30" s="51" t="e">
        <f t="shared" si="11"/>
        <v>#DIV/0!</v>
      </c>
    </row>
    <row r="31" spans="1:25" ht="13.5" thickBot="1">
      <c r="A31" s="7"/>
      <c r="B31" s="8">
        <v>707</v>
      </c>
      <c r="C31" s="19">
        <v>4114665</v>
      </c>
      <c r="D31" s="22">
        <v>66212.179999999993</v>
      </c>
      <c r="E31" s="22">
        <v>0</v>
      </c>
      <c r="F31" s="22">
        <v>0</v>
      </c>
      <c r="G31" s="9">
        <f t="shared" si="12"/>
        <v>66212.179999999993</v>
      </c>
      <c r="H31" s="25">
        <f t="shared" si="0"/>
        <v>1.6091754735804736E-2</v>
      </c>
      <c r="I31" s="59">
        <v>698276647</v>
      </c>
      <c r="J31" s="29">
        <v>148859276.72999999</v>
      </c>
      <c r="K31" s="26">
        <f t="shared" si="1"/>
        <v>5.8926000428022336E-3</v>
      </c>
      <c r="L31" s="26">
        <f t="shared" si="2"/>
        <v>4.4479713629198419E-4</v>
      </c>
      <c r="M31" s="22">
        <v>4920506.6500000004</v>
      </c>
      <c r="N31" s="22">
        <v>2090188.88</v>
      </c>
      <c r="O31" s="26">
        <f t="shared" si="3"/>
        <v>0.42479139419514855</v>
      </c>
      <c r="P31" s="29">
        <v>756304016.25</v>
      </c>
      <c r="Q31" s="22">
        <v>156262592.02000001</v>
      </c>
      <c r="R31" s="26">
        <f t="shared" si="4"/>
        <v>6.5059903746081688E-3</v>
      </c>
      <c r="S31" s="26">
        <f t="shared" si="5"/>
        <v>1.3376130863952885E-2</v>
      </c>
      <c r="T31" s="48">
        <f t="shared" si="6"/>
        <v>805841.65000000037</v>
      </c>
      <c r="U31" s="49">
        <f t="shared" si="7"/>
        <v>2023976.7</v>
      </c>
      <c r="V31" s="50">
        <f t="shared" si="8"/>
        <v>1.29313337276609E-2</v>
      </c>
      <c r="W31" s="51">
        <f t="shared" si="9"/>
        <v>1.1958462353557338</v>
      </c>
      <c r="X31" s="51">
        <f t="shared" si="10"/>
        <v>31.568042012813958</v>
      </c>
      <c r="Y31" s="51">
        <f t="shared" si="11"/>
        <v>2.0201918837218297E-7</v>
      </c>
    </row>
    <row r="32" spans="1:25">
      <c r="A32" s="7"/>
      <c r="B32" s="8">
        <v>709</v>
      </c>
      <c r="C32" s="19">
        <v>20472680.5</v>
      </c>
      <c r="D32" s="22">
        <v>5539484.1900000004</v>
      </c>
      <c r="E32" s="22">
        <v>0</v>
      </c>
      <c r="F32" s="22">
        <v>45247.1</v>
      </c>
      <c r="G32" s="9">
        <f t="shared" si="12"/>
        <v>5494237.0900000008</v>
      </c>
      <c r="H32" s="25">
        <f t="shared" si="0"/>
        <v>0.26836920988436275</v>
      </c>
      <c r="I32" s="59">
        <v>698276647</v>
      </c>
      <c r="J32" s="29">
        <v>148859276.72999999</v>
      </c>
      <c r="K32" s="26">
        <f t="shared" si="1"/>
        <v>2.9318867511833029E-2</v>
      </c>
      <c r="L32" s="26">
        <f t="shared" si="2"/>
        <v>3.6908933125917393E-2</v>
      </c>
      <c r="M32" s="22">
        <v>21440166.07</v>
      </c>
      <c r="N32" s="22">
        <v>6347779.0199999996</v>
      </c>
      <c r="O32" s="26">
        <f t="shared" si="3"/>
        <v>0.29606948935354022</v>
      </c>
      <c r="P32" s="29">
        <v>756304016.25</v>
      </c>
      <c r="Q32" s="22">
        <v>156262592.02000001</v>
      </c>
      <c r="R32" s="26">
        <f t="shared" si="4"/>
        <v>2.8348607979509721E-2</v>
      </c>
      <c r="S32" s="26">
        <f t="shared" si="5"/>
        <v>4.0622512003304981E-2</v>
      </c>
      <c r="T32" s="48">
        <f t="shared" si="6"/>
        <v>967485.5700000003</v>
      </c>
      <c r="U32" s="49">
        <f t="shared" si="7"/>
        <v>853541.92999999877</v>
      </c>
      <c r="V32" s="50">
        <f t="shared" si="8"/>
        <v>3.7135788773875883E-3</v>
      </c>
      <c r="W32" s="51">
        <f t="shared" si="9"/>
        <v>1.0472573960210048</v>
      </c>
      <c r="X32" s="51">
        <f t="shared" si="10"/>
        <v>1.1553522201569206</v>
      </c>
      <c r="Y32" s="51">
        <f t="shared" si="11"/>
        <v>7.3936583620028988E-9</v>
      </c>
    </row>
    <row r="33" spans="1:25" s="47" customFormat="1" ht="13.5" thickBot="1">
      <c r="A33" s="35"/>
      <c r="B33" s="36">
        <v>700</v>
      </c>
      <c r="C33" s="37">
        <f>SUM(C28:C32)</f>
        <v>449575300</v>
      </c>
      <c r="D33" s="37">
        <f t="shared" ref="D33:N33" si="18">SUM(D28:D32)</f>
        <v>94369976.849999994</v>
      </c>
      <c r="E33" s="37">
        <f t="shared" si="18"/>
        <v>0</v>
      </c>
      <c r="F33" s="37">
        <f t="shared" si="18"/>
        <v>51447.35</v>
      </c>
      <c r="G33" s="37">
        <f t="shared" si="18"/>
        <v>94318529.5</v>
      </c>
      <c r="H33" s="40">
        <f t="shared" si="0"/>
        <v>0.20979473182801636</v>
      </c>
      <c r="I33" s="59">
        <v>698276647</v>
      </c>
      <c r="J33" s="41">
        <v>148859276.72999999</v>
      </c>
      <c r="K33" s="26">
        <f t="shared" si="1"/>
        <v>0.64383550836406533</v>
      </c>
      <c r="L33" s="42">
        <f t="shared" si="2"/>
        <v>0.63360867775190355</v>
      </c>
      <c r="M33" s="37">
        <f t="shared" si="18"/>
        <v>463443099.99999994</v>
      </c>
      <c r="N33" s="37">
        <f t="shared" si="18"/>
        <v>98238281.229999989</v>
      </c>
      <c r="O33" s="42">
        <f t="shared" si="3"/>
        <v>0.2119748491886059</v>
      </c>
      <c r="P33" s="29">
        <v>756304016.25</v>
      </c>
      <c r="Q33" s="38">
        <v>156262592.02000001</v>
      </c>
      <c r="R33" s="26">
        <f t="shared" si="4"/>
        <v>0.61277355407670686</v>
      </c>
      <c r="S33" s="42">
        <f t="shared" si="5"/>
        <v>0.62867433568122622</v>
      </c>
      <c r="T33" s="43">
        <f t="shared" si="6"/>
        <v>13867799.99999994</v>
      </c>
      <c r="U33" s="44">
        <f t="shared" si="7"/>
        <v>3919751.7299999893</v>
      </c>
      <c r="V33" s="45">
        <f t="shared" si="8"/>
        <v>-4.9343420706773333E-3</v>
      </c>
      <c r="W33" s="46">
        <f t="shared" si="9"/>
        <v>1.0308464455231414</v>
      </c>
      <c r="X33" s="46">
        <f t="shared" si="10"/>
        <v>1.041558660326654</v>
      </c>
      <c r="Y33" s="46">
        <f t="shared" si="11"/>
        <v>6.6654382655661126E-9</v>
      </c>
    </row>
    <row r="34" spans="1:25" s="76" customFormat="1" ht="13.5" thickBot="1">
      <c r="A34" s="73"/>
      <c r="B34" s="8">
        <v>801</v>
      </c>
      <c r="C34" s="19">
        <v>51875747</v>
      </c>
      <c r="D34" s="22">
        <v>17238045.359999999</v>
      </c>
      <c r="E34" s="22">
        <v>0</v>
      </c>
      <c r="F34" s="22">
        <v>0</v>
      </c>
      <c r="G34" s="9">
        <f t="shared" si="12"/>
        <v>17238045.359999999</v>
      </c>
      <c r="H34" s="25">
        <f t="shared" si="0"/>
        <v>0.33229488454402401</v>
      </c>
      <c r="I34" s="59">
        <v>698276647</v>
      </c>
      <c r="J34" s="29">
        <v>148859276.72999999</v>
      </c>
      <c r="K34" s="26">
        <f t="shared" si="1"/>
        <v>7.4291109724023183E-2</v>
      </c>
      <c r="L34" s="26">
        <f t="shared" si="2"/>
        <v>0.11580094797361039</v>
      </c>
      <c r="M34" s="22">
        <v>79267500</v>
      </c>
      <c r="N34" s="22">
        <v>16985159.75</v>
      </c>
      <c r="O34" s="26">
        <f t="shared" si="3"/>
        <v>0.21427646576465764</v>
      </c>
      <c r="P34" s="29">
        <v>756304016.25</v>
      </c>
      <c r="Q34" s="22">
        <v>156262592.02000001</v>
      </c>
      <c r="R34" s="26">
        <f t="shared" si="4"/>
        <v>0.10480904278815537</v>
      </c>
      <c r="S34" s="26">
        <f t="shared" si="5"/>
        <v>0.10869626268471262</v>
      </c>
      <c r="T34" s="48">
        <f t="shared" si="6"/>
        <v>27391753</v>
      </c>
      <c r="U34" s="49">
        <f t="shared" si="7"/>
        <v>-252885.6099999994</v>
      </c>
      <c r="V34" s="74">
        <f t="shared" si="8"/>
        <v>-7.1046852888977663E-3</v>
      </c>
      <c r="W34" s="75">
        <f t="shared" si="9"/>
        <v>1.5280261891939599</v>
      </c>
      <c r="X34" s="75">
        <f t="shared" si="10"/>
        <v>0.98532979785592123</v>
      </c>
      <c r="Y34" s="75">
        <f t="shared" si="11"/>
        <v>6.3056025445284379E-9</v>
      </c>
    </row>
    <row r="35" spans="1:25">
      <c r="A35" s="7"/>
      <c r="B35" s="8">
        <v>804</v>
      </c>
      <c r="C35" s="19">
        <v>3104000</v>
      </c>
      <c r="D35" s="22">
        <v>890680.38</v>
      </c>
      <c r="E35" s="22">
        <v>0</v>
      </c>
      <c r="F35" s="22">
        <v>82373.78</v>
      </c>
      <c r="G35" s="9">
        <f t="shared" si="12"/>
        <v>808306.6</v>
      </c>
      <c r="H35" s="25">
        <f t="shared" si="0"/>
        <v>0.26040805412371132</v>
      </c>
      <c r="I35" s="59">
        <v>698276647</v>
      </c>
      <c r="J35" s="29">
        <v>148859276.72999999</v>
      </c>
      <c r="K35" s="26">
        <f t="shared" si="1"/>
        <v>4.4452295710241613E-3</v>
      </c>
      <c r="L35" s="26">
        <f t="shared" si="2"/>
        <v>5.4300048861993418E-3</v>
      </c>
      <c r="M35" s="22">
        <v>2879200</v>
      </c>
      <c r="N35" s="22">
        <v>789179.43</v>
      </c>
      <c r="O35" s="26">
        <f t="shared" si="3"/>
        <v>0.27409677340928035</v>
      </c>
      <c r="P35" s="29">
        <v>756304016.25</v>
      </c>
      <c r="Q35" s="22">
        <v>156262592.02000001</v>
      </c>
      <c r="R35" s="26">
        <f t="shared" si="4"/>
        <v>3.8069346957537065E-3</v>
      </c>
      <c r="S35" s="26">
        <f t="shared" si="5"/>
        <v>5.0503413504045368E-3</v>
      </c>
      <c r="T35" s="48">
        <f t="shared" si="6"/>
        <v>-224800</v>
      </c>
      <c r="U35" s="49">
        <f t="shared" si="7"/>
        <v>-19127.169999999925</v>
      </c>
      <c r="V35" s="50">
        <f t="shared" si="8"/>
        <v>-3.7966353579480493E-4</v>
      </c>
      <c r="W35" s="51">
        <f t="shared" si="9"/>
        <v>0.9275773195876289</v>
      </c>
      <c r="X35" s="51">
        <f t="shared" si="10"/>
        <v>0.97633673905421536</v>
      </c>
      <c r="Y35" s="51">
        <f t="shared" si="11"/>
        <v>6.2480516061659489E-9</v>
      </c>
    </row>
    <row r="36" spans="1:25" s="47" customFormat="1" ht="13.5" thickBot="1">
      <c r="A36" s="35"/>
      <c r="B36" s="36">
        <v>800</v>
      </c>
      <c r="C36" s="37">
        <f>SUM(C34:C35)</f>
        <v>54979747</v>
      </c>
      <c r="D36" s="37">
        <f t="shared" ref="D36:N36" si="19">SUM(D34:D35)</f>
        <v>18128725.739999998</v>
      </c>
      <c r="E36" s="37">
        <f t="shared" si="19"/>
        <v>0</v>
      </c>
      <c r="F36" s="37">
        <f t="shared" si="19"/>
        <v>82373.78</v>
      </c>
      <c r="G36" s="37">
        <f t="shared" si="19"/>
        <v>18046351.960000001</v>
      </c>
      <c r="H36" s="40">
        <f t="shared" si="0"/>
        <v>0.3282363587449757</v>
      </c>
      <c r="I36" s="59">
        <v>698276647</v>
      </c>
      <c r="J36" s="41">
        <v>148859276.72999999</v>
      </c>
      <c r="K36" s="26">
        <f t="shared" si="1"/>
        <v>7.8736339295047336E-2</v>
      </c>
      <c r="L36" s="42">
        <f t="shared" si="2"/>
        <v>0.12123095285980974</v>
      </c>
      <c r="M36" s="37">
        <f t="shared" si="19"/>
        <v>82146700</v>
      </c>
      <c r="N36" s="37">
        <f t="shared" si="19"/>
        <v>17774339.18</v>
      </c>
      <c r="O36" s="42">
        <f t="shared" si="3"/>
        <v>0.21637313708280428</v>
      </c>
      <c r="P36" s="29">
        <v>756304016.25</v>
      </c>
      <c r="Q36" s="38">
        <v>156262592.02000001</v>
      </c>
      <c r="R36" s="26">
        <f t="shared" si="4"/>
        <v>0.10861597748390907</v>
      </c>
      <c r="S36" s="42">
        <f t="shared" si="5"/>
        <v>0.11374660403511716</v>
      </c>
      <c r="T36" s="43">
        <f t="shared" si="6"/>
        <v>27166953</v>
      </c>
      <c r="U36" s="44">
        <f t="shared" si="7"/>
        <v>-272012.78000000119</v>
      </c>
      <c r="V36" s="45">
        <f t="shared" si="8"/>
        <v>-7.4843488246925799E-3</v>
      </c>
      <c r="W36" s="46">
        <f t="shared" si="9"/>
        <v>1.4941265553659242</v>
      </c>
      <c r="X36" s="46">
        <f t="shared" si="10"/>
        <v>0.98492699352185298</v>
      </c>
      <c r="Y36" s="46">
        <f t="shared" si="11"/>
        <v>6.3030248045277045E-9</v>
      </c>
    </row>
    <row r="37" spans="1:25" ht="13.5" thickBot="1">
      <c r="A37" s="7"/>
      <c r="B37" s="8">
        <v>1001</v>
      </c>
      <c r="C37" s="19">
        <v>1446900</v>
      </c>
      <c r="D37" s="22">
        <v>460769.88</v>
      </c>
      <c r="E37" s="22">
        <v>0</v>
      </c>
      <c r="F37" s="22">
        <v>0</v>
      </c>
      <c r="G37" s="9">
        <f t="shared" si="12"/>
        <v>460769.88</v>
      </c>
      <c r="H37" s="25">
        <f t="shared" si="0"/>
        <v>0.31845316193240719</v>
      </c>
      <c r="I37" s="59">
        <v>698276647</v>
      </c>
      <c r="J37" s="29">
        <v>148859276.72999999</v>
      </c>
      <c r="K37" s="26">
        <f t="shared" si="1"/>
        <v>2.0721013744571066E-3</v>
      </c>
      <c r="L37" s="26">
        <f t="shared" si="2"/>
        <v>3.0953386992181985E-3</v>
      </c>
      <c r="M37" s="22">
        <v>1696000</v>
      </c>
      <c r="N37" s="22">
        <v>544046.21</v>
      </c>
      <c r="O37" s="26">
        <f t="shared" si="3"/>
        <v>0.32078196344339621</v>
      </c>
      <c r="P37" s="29">
        <v>756304016.25</v>
      </c>
      <c r="Q37" s="22">
        <v>156262592.02000001</v>
      </c>
      <c r="R37" s="26">
        <f t="shared" si="4"/>
        <v>2.2424844554036838E-3</v>
      </c>
      <c r="S37" s="26">
        <f t="shared" si="5"/>
        <v>3.4816151643661947E-3</v>
      </c>
      <c r="T37" s="48">
        <f t="shared" si="6"/>
        <v>249100</v>
      </c>
      <c r="U37" s="49">
        <f t="shared" si="7"/>
        <v>83276.329999999958</v>
      </c>
      <c r="V37" s="50">
        <f t="shared" si="8"/>
        <v>3.8627646514799614E-4</v>
      </c>
      <c r="W37" s="51">
        <f t="shared" si="9"/>
        <v>1.1721611721611722</v>
      </c>
      <c r="X37" s="51">
        <f t="shared" si="10"/>
        <v>1.1807330157952163</v>
      </c>
      <c r="Y37" s="51">
        <f t="shared" si="11"/>
        <v>7.5560823645117479E-9</v>
      </c>
    </row>
    <row r="38" spans="1:25" ht="13.5" thickBot="1">
      <c r="A38" s="7"/>
      <c r="B38" s="8">
        <v>1003</v>
      </c>
      <c r="C38" s="19">
        <v>14555800</v>
      </c>
      <c r="D38" s="22">
        <v>3798704.41</v>
      </c>
      <c r="E38" s="22">
        <v>0</v>
      </c>
      <c r="F38" s="22">
        <v>77998.490000000005</v>
      </c>
      <c r="G38" s="9">
        <f t="shared" si="12"/>
        <v>3720705.92</v>
      </c>
      <c r="H38" s="25">
        <f t="shared" si="0"/>
        <v>0.25561672460462498</v>
      </c>
      <c r="I38" s="59">
        <v>698276647</v>
      </c>
      <c r="J38" s="29">
        <v>148859276.72999999</v>
      </c>
      <c r="K38" s="26">
        <f t="shared" si="1"/>
        <v>2.0845319777678315E-2</v>
      </c>
      <c r="L38" s="26">
        <f t="shared" si="2"/>
        <v>2.4994787034660883E-2</v>
      </c>
      <c r="M38" s="22">
        <v>15918381</v>
      </c>
      <c r="N38" s="22">
        <v>3961413.11</v>
      </c>
      <c r="O38" s="26">
        <f t="shared" si="3"/>
        <v>0.24885778962069069</v>
      </c>
      <c r="P38" s="29">
        <v>756304016.25</v>
      </c>
      <c r="Q38" s="22">
        <v>156262592.02000001</v>
      </c>
      <c r="R38" s="26">
        <f t="shared" si="4"/>
        <v>2.1047595488026736E-2</v>
      </c>
      <c r="S38" s="26">
        <f t="shared" si="5"/>
        <v>2.5351000894014222E-2</v>
      </c>
      <c r="T38" s="48">
        <f t="shared" si="6"/>
        <v>1362581</v>
      </c>
      <c r="U38" s="49">
        <f t="shared" si="7"/>
        <v>240707.18999999994</v>
      </c>
      <c r="V38" s="50">
        <f t="shared" si="8"/>
        <v>3.5621385935333955E-4</v>
      </c>
      <c r="W38" s="51">
        <f t="shared" si="9"/>
        <v>1.0936108630236745</v>
      </c>
      <c r="X38" s="51">
        <f t="shared" si="10"/>
        <v>1.0646939573230232</v>
      </c>
      <c r="Y38" s="51">
        <f t="shared" si="11"/>
        <v>6.8134922348322068E-9</v>
      </c>
    </row>
    <row r="39" spans="1:25">
      <c r="A39" s="7"/>
      <c r="B39" s="8">
        <v>1004</v>
      </c>
      <c r="C39" s="19">
        <v>4068600</v>
      </c>
      <c r="D39" s="22">
        <v>1028795.48</v>
      </c>
      <c r="E39" s="22">
        <v>0</v>
      </c>
      <c r="F39" s="22">
        <v>10925.84</v>
      </c>
      <c r="G39" s="9">
        <f t="shared" si="12"/>
        <v>1017869.64</v>
      </c>
      <c r="H39" s="25">
        <f t="shared" si="0"/>
        <v>0.25017687656687804</v>
      </c>
      <c r="I39" s="59">
        <v>698276647</v>
      </c>
      <c r="J39" s="29">
        <v>148859276.72999999</v>
      </c>
      <c r="K39" s="26">
        <f t="shared" si="1"/>
        <v>5.8266304873288996E-3</v>
      </c>
      <c r="L39" s="26">
        <f t="shared" si="2"/>
        <v>6.8377978340322413E-3</v>
      </c>
      <c r="M39" s="22">
        <v>3622900</v>
      </c>
      <c r="N39" s="22">
        <v>1315197.99</v>
      </c>
      <c r="O39" s="26">
        <f t="shared" si="3"/>
        <v>0.36302354191393632</v>
      </c>
      <c r="P39" s="29">
        <v>756304016.25</v>
      </c>
      <c r="Q39" s="22">
        <v>156262592.02000001</v>
      </c>
      <c r="R39" s="26">
        <f t="shared" si="4"/>
        <v>4.7902694183266543E-3</v>
      </c>
      <c r="S39" s="26">
        <f t="shared" si="5"/>
        <v>8.4165888521269897E-3</v>
      </c>
      <c r="T39" s="48">
        <f t="shared" si="6"/>
        <v>-445700</v>
      </c>
      <c r="U39" s="49">
        <f t="shared" si="7"/>
        <v>297328.34999999998</v>
      </c>
      <c r="V39" s="50">
        <f t="shared" si="8"/>
        <v>1.5787910180947483E-3</v>
      </c>
      <c r="W39" s="51">
        <f t="shared" si="9"/>
        <v>0.89045371872388535</v>
      </c>
      <c r="X39" s="51">
        <f t="shared" si="10"/>
        <v>1.2921084766807662</v>
      </c>
      <c r="Y39" s="51">
        <f t="shared" si="11"/>
        <v>8.2688278747826587E-9</v>
      </c>
    </row>
    <row r="40" spans="1:25" s="47" customFormat="1" ht="13.5" thickBot="1">
      <c r="A40" s="35"/>
      <c r="B40" s="36">
        <v>1000</v>
      </c>
      <c r="C40" s="37">
        <f>SUM(C37:C39)</f>
        <v>20071300</v>
      </c>
      <c r="D40" s="37">
        <f t="shared" ref="D40:N40" si="20">SUM(D37:D39)</f>
        <v>5288269.7699999996</v>
      </c>
      <c r="E40" s="37">
        <f t="shared" si="20"/>
        <v>0</v>
      </c>
      <c r="F40" s="37">
        <f t="shared" si="20"/>
        <v>88924.33</v>
      </c>
      <c r="G40" s="37">
        <f t="shared" si="20"/>
        <v>5199345.4399999995</v>
      </c>
      <c r="H40" s="40">
        <f t="shared" si="0"/>
        <v>0.25904378092101654</v>
      </c>
      <c r="I40" s="59">
        <v>698276647</v>
      </c>
      <c r="J40" s="41">
        <v>148859276.72999999</v>
      </c>
      <c r="K40" s="26">
        <f t="shared" si="1"/>
        <v>2.8744051639464321E-2</v>
      </c>
      <c r="L40" s="42">
        <f t="shared" si="2"/>
        <v>3.4927923567911315E-2</v>
      </c>
      <c r="M40" s="37">
        <f t="shared" si="20"/>
        <v>21237281</v>
      </c>
      <c r="N40" s="37">
        <f t="shared" si="20"/>
        <v>5820657.3100000005</v>
      </c>
      <c r="O40" s="42">
        <f t="shared" si="3"/>
        <v>0.27407733174505722</v>
      </c>
      <c r="P40" s="29">
        <v>756304016.25</v>
      </c>
      <c r="Q40" s="38">
        <v>156262592.02000001</v>
      </c>
      <c r="R40" s="26">
        <f t="shared" si="4"/>
        <v>2.8080349361757077E-2</v>
      </c>
      <c r="S40" s="42">
        <f t="shared" si="5"/>
        <v>3.7249204910507414E-2</v>
      </c>
      <c r="T40" s="43">
        <f t="shared" si="6"/>
        <v>1165981</v>
      </c>
      <c r="U40" s="44">
        <f t="shared" si="7"/>
        <v>621311.87000000104</v>
      </c>
      <c r="V40" s="45">
        <f t="shared" si="8"/>
        <v>2.3212813425960988E-3</v>
      </c>
      <c r="W40" s="46">
        <f t="shared" si="9"/>
        <v>1.0580919521904411</v>
      </c>
      <c r="X40" s="46">
        <f t="shared" si="10"/>
        <v>1.1194980939754604</v>
      </c>
      <c r="Y40" s="46">
        <f t="shared" si="11"/>
        <v>7.164210445403185E-9</v>
      </c>
    </row>
    <row r="41" spans="1:25" ht="13.5" thickBot="1">
      <c r="A41" s="7"/>
      <c r="B41" s="8">
        <v>1101</v>
      </c>
      <c r="C41" s="19">
        <v>25747400</v>
      </c>
      <c r="D41" s="22">
        <v>6166832.2400000002</v>
      </c>
      <c r="E41" s="22">
        <v>0</v>
      </c>
      <c r="F41" s="22">
        <v>0</v>
      </c>
      <c r="G41" s="9">
        <f t="shared" si="12"/>
        <v>6166832.2400000002</v>
      </c>
      <c r="H41" s="25">
        <f t="shared" si="0"/>
        <v>0.23951281449777453</v>
      </c>
      <c r="I41" s="59">
        <v>698276647</v>
      </c>
      <c r="J41" s="29">
        <v>148859276.72999999</v>
      </c>
      <c r="K41" s="26">
        <f t="shared" si="1"/>
        <v>3.6872778304441849E-2</v>
      </c>
      <c r="L41" s="26">
        <f t="shared" si="2"/>
        <v>4.1427261877574222E-2</v>
      </c>
      <c r="M41" s="22">
        <v>26978000</v>
      </c>
      <c r="N41" s="22">
        <v>8808804</v>
      </c>
      <c r="O41" s="26">
        <f t="shared" si="3"/>
        <v>0.32651805174586701</v>
      </c>
      <c r="P41" s="29">
        <v>756304016.25</v>
      </c>
      <c r="Q41" s="22">
        <v>156262592.02000001</v>
      </c>
      <c r="R41" s="26">
        <f t="shared" si="4"/>
        <v>3.5670840588372985E-2</v>
      </c>
      <c r="S41" s="26">
        <f t="shared" si="5"/>
        <v>5.6371802656854451E-2</v>
      </c>
      <c r="T41" s="48">
        <f t="shared" si="6"/>
        <v>1230600</v>
      </c>
      <c r="U41" s="49">
        <f t="shared" si="7"/>
        <v>2641971.7599999998</v>
      </c>
      <c r="V41" s="50">
        <f t="shared" si="8"/>
        <v>1.494454077928023E-2</v>
      </c>
      <c r="W41" s="51">
        <f t="shared" si="9"/>
        <v>1.04779511717688</v>
      </c>
      <c r="X41" s="51">
        <f t="shared" si="10"/>
        <v>1.4284163501097606</v>
      </c>
      <c r="Y41" s="51">
        <f t="shared" si="11"/>
        <v>9.1411279669988966E-9</v>
      </c>
    </row>
    <row r="42" spans="1:25">
      <c r="A42" s="7"/>
      <c r="B42" s="8">
        <v>1105</v>
      </c>
      <c r="C42" s="19">
        <v>580000</v>
      </c>
      <c r="D42" s="22">
        <v>115287.06</v>
      </c>
      <c r="E42" s="22">
        <v>0</v>
      </c>
      <c r="F42" s="22">
        <v>0</v>
      </c>
      <c r="G42" s="9">
        <f t="shared" si="12"/>
        <v>115287.06</v>
      </c>
      <c r="H42" s="25">
        <f t="shared" si="0"/>
        <v>0.19877079310344828</v>
      </c>
      <c r="I42" s="59">
        <v>698276647</v>
      </c>
      <c r="J42" s="29">
        <v>148859276.72999999</v>
      </c>
      <c r="K42" s="26">
        <f t="shared" si="1"/>
        <v>8.3061635025580337E-4</v>
      </c>
      <c r="L42" s="26">
        <f t="shared" si="2"/>
        <v>7.7447010715433562E-4</v>
      </c>
      <c r="M42" s="22">
        <v>596100</v>
      </c>
      <c r="N42" s="22">
        <v>174673.07</v>
      </c>
      <c r="O42" s="26">
        <f t="shared" si="3"/>
        <v>0.29302645529273613</v>
      </c>
      <c r="P42" s="29">
        <v>756304016.25</v>
      </c>
      <c r="Q42" s="22">
        <v>156262592.02000001</v>
      </c>
      <c r="R42" s="26">
        <f t="shared" si="4"/>
        <v>7.8817510841163666E-4</v>
      </c>
      <c r="S42" s="26">
        <f t="shared" si="5"/>
        <v>1.1178175642807949E-3</v>
      </c>
      <c r="T42" s="48">
        <f t="shared" si="6"/>
        <v>16100</v>
      </c>
      <c r="U42" s="49">
        <f t="shared" si="7"/>
        <v>59386.010000000009</v>
      </c>
      <c r="V42" s="50">
        <f t="shared" si="8"/>
        <v>3.4334745712645933E-4</v>
      </c>
      <c r="W42" s="51">
        <f t="shared" si="9"/>
        <v>1.0277586206896552</v>
      </c>
      <c r="X42" s="51">
        <f t="shared" si="10"/>
        <v>1.5151142721481492</v>
      </c>
      <c r="Y42" s="51">
        <f t="shared" si="11"/>
        <v>9.6959499555352952E-9</v>
      </c>
    </row>
    <row r="43" spans="1:25" s="47" customFormat="1" ht="13.5" thickBot="1">
      <c r="A43" s="35">
        <v>1100</v>
      </c>
      <c r="B43" s="36">
        <v>1100</v>
      </c>
      <c r="C43" s="37">
        <f>SUM(C41:C42)</f>
        <v>26327400</v>
      </c>
      <c r="D43" s="37">
        <f t="shared" ref="D43:N43" si="21">SUM(D41:D42)</f>
        <v>6282119.2999999998</v>
      </c>
      <c r="E43" s="37">
        <f t="shared" si="21"/>
        <v>0</v>
      </c>
      <c r="F43" s="37">
        <f t="shared" si="21"/>
        <v>0</v>
      </c>
      <c r="G43" s="37">
        <f t="shared" si="21"/>
        <v>6282119.2999999998</v>
      </c>
      <c r="H43" s="40">
        <f t="shared" si="0"/>
        <v>0.23861525634889885</v>
      </c>
      <c r="I43" s="59">
        <v>698276647</v>
      </c>
      <c r="J43" s="41">
        <v>148859276.72999999</v>
      </c>
      <c r="K43" s="26">
        <f t="shared" si="1"/>
        <v>3.7703394654697651E-2</v>
      </c>
      <c r="L43" s="42">
        <f t="shared" si="2"/>
        <v>4.2201731984728555E-2</v>
      </c>
      <c r="M43" s="37">
        <f t="shared" si="21"/>
        <v>27574100</v>
      </c>
      <c r="N43" s="37">
        <f t="shared" si="21"/>
        <v>8983477.0700000003</v>
      </c>
      <c r="O43" s="42">
        <f t="shared" si="3"/>
        <v>0.32579402664094204</v>
      </c>
      <c r="P43" s="29">
        <v>756304016.25</v>
      </c>
      <c r="Q43" s="38">
        <v>156262592.02000001</v>
      </c>
      <c r="R43" s="26">
        <f t="shared" si="4"/>
        <v>3.645901569678462E-2</v>
      </c>
      <c r="S43" s="42">
        <f t="shared" si="5"/>
        <v>5.7489620221135247E-2</v>
      </c>
      <c r="T43" s="43">
        <f t="shared" si="6"/>
        <v>1246700</v>
      </c>
      <c r="U43" s="44">
        <f t="shared" si="7"/>
        <v>2701357.7700000005</v>
      </c>
      <c r="V43" s="45">
        <f t="shared" si="8"/>
        <v>1.5287888236406692E-2</v>
      </c>
      <c r="W43" s="46">
        <f t="shared" si="9"/>
        <v>1.0473537075442314</v>
      </c>
      <c r="X43" s="46">
        <f t="shared" si="10"/>
        <v>1.4300073973443963</v>
      </c>
      <c r="Y43" s="46">
        <f t="shared" si="11"/>
        <v>9.1513098487536281E-9</v>
      </c>
    </row>
    <row r="44" spans="1:25" s="47" customFormat="1" ht="13.5" thickBot="1">
      <c r="A44" s="35"/>
      <c r="B44" s="36">
        <v>1202</v>
      </c>
      <c r="C44" s="37">
        <v>330000</v>
      </c>
      <c r="D44" s="38">
        <v>109446.32</v>
      </c>
      <c r="E44" s="38">
        <v>0</v>
      </c>
      <c r="F44" s="38">
        <v>0</v>
      </c>
      <c r="G44" s="39">
        <f t="shared" si="12"/>
        <v>109446.32</v>
      </c>
      <c r="H44" s="40">
        <f t="shared" si="0"/>
        <v>0.33165551515151515</v>
      </c>
      <c r="I44" s="59">
        <v>698276647</v>
      </c>
      <c r="J44" s="41">
        <v>148859276.72999999</v>
      </c>
      <c r="K44" s="26">
        <f t="shared" si="1"/>
        <v>4.7259206135243987E-4</v>
      </c>
      <c r="L44" s="42">
        <f t="shared" si="2"/>
        <v>7.3523345272268818E-4</v>
      </c>
      <c r="M44" s="38">
        <v>390000</v>
      </c>
      <c r="N44" s="38">
        <v>265295.84000000003</v>
      </c>
      <c r="O44" s="42">
        <f t="shared" si="3"/>
        <v>0.68024574358974366</v>
      </c>
      <c r="P44" s="29">
        <v>756304016.25</v>
      </c>
      <c r="Q44" s="38">
        <v>156262592.02000001</v>
      </c>
      <c r="R44" s="26">
        <f t="shared" si="4"/>
        <v>5.1566564717419618E-4</v>
      </c>
      <c r="S44" s="42">
        <f t="shared" si="5"/>
        <v>1.6977565556191778E-3</v>
      </c>
      <c r="T44" s="43">
        <f t="shared" si="6"/>
        <v>60000</v>
      </c>
      <c r="U44" s="44">
        <f t="shared" si="7"/>
        <v>155849.52000000002</v>
      </c>
      <c r="V44" s="45">
        <f t="shared" si="8"/>
        <v>9.6252310289648957E-4</v>
      </c>
      <c r="W44" s="46">
        <f t="shared" si="9"/>
        <v>1.1818181818181819</v>
      </c>
      <c r="X44" s="46">
        <f t="shared" si="10"/>
        <v>2.4239813636493217</v>
      </c>
      <c r="Y44" s="46">
        <f t="shared" si="11"/>
        <v>1.551223061331964E-8</v>
      </c>
    </row>
    <row r="45" spans="1:25" s="47" customFormat="1" ht="13.5" thickBot="1">
      <c r="A45" s="35"/>
      <c r="B45" s="54">
        <v>1301</v>
      </c>
      <c r="C45" s="55">
        <v>1000000</v>
      </c>
      <c r="D45" s="56">
        <v>312605.14</v>
      </c>
      <c r="E45" s="56">
        <v>0</v>
      </c>
      <c r="F45" s="56">
        <v>0</v>
      </c>
      <c r="G45" s="39">
        <f t="shared" si="12"/>
        <v>312605.14</v>
      </c>
      <c r="H45" s="40">
        <f t="shared" si="0"/>
        <v>0.31260514</v>
      </c>
      <c r="I45" s="59">
        <v>698276647</v>
      </c>
      <c r="J45" s="41">
        <v>148859276.72999999</v>
      </c>
      <c r="K45" s="26">
        <f t="shared" si="1"/>
        <v>1.4320971556134542E-3</v>
      </c>
      <c r="L45" s="42">
        <f t="shared" si="2"/>
        <v>2.1000044261064174E-3</v>
      </c>
      <c r="M45" s="38">
        <v>2200000</v>
      </c>
      <c r="N45" s="38">
        <v>210288.12</v>
      </c>
      <c r="O45" s="42">
        <f t="shared" si="3"/>
        <v>9.5585509090909085E-2</v>
      </c>
      <c r="P45" s="29">
        <v>756304016.25</v>
      </c>
      <c r="Q45" s="38">
        <v>156262592.02000001</v>
      </c>
      <c r="R45" s="26">
        <f t="shared" si="4"/>
        <v>2.9088831379057217E-3</v>
      </c>
      <c r="S45" s="42">
        <f t="shared" si="5"/>
        <v>1.3457355166173442E-3</v>
      </c>
      <c r="T45" s="43">
        <f t="shared" si="6"/>
        <v>1200000</v>
      </c>
      <c r="U45" s="43">
        <f t="shared" si="7"/>
        <v>-102317.02000000002</v>
      </c>
      <c r="V45" s="58">
        <f t="shared" si="8"/>
        <v>-7.5426890948907324E-4</v>
      </c>
      <c r="W45" s="46">
        <f t="shared" si="9"/>
        <v>2.2000000000000002</v>
      </c>
      <c r="X45" s="46">
        <f t="shared" si="10"/>
        <v>0.67269565689163013</v>
      </c>
      <c r="Y45" s="46">
        <f t="shared" si="11"/>
        <v>4.304905276405065E-9</v>
      </c>
    </row>
    <row r="46" spans="1:25" ht="13.5" thickBot="1">
      <c r="A46" s="21"/>
      <c r="B46" s="6"/>
      <c r="C46" s="5">
        <v>698276647</v>
      </c>
      <c r="D46" s="4">
        <v>149025250.04999995</v>
      </c>
      <c r="E46" s="2">
        <v>155484.54999999999</v>
      </c>
      <c r="F46" s="3">
        <v>321457.87000000005</v>
      </c>
      <c r="G46" s="9">
        <f t="shared" si="12"/>
        <v>148859276.72999996</v>
      </c>
      <c r="H46" s="25">
        <f t="shared" si="0"/>
        <v>0.21318094679170899</v>
      </c>
      <c r="I46" s="59">
        <v>698276647</v>
      </c>
      <c r="J46" s="29">
        <v>148859276.72999999</v>
      </c>
      <c r="K46" s="26">
        <f t="shared" si="1"/>
        <v>1</v>
      </c>
      <c r="L46" s="26">
        <f t="shared" si="2"/>
        <v>0.99999999999999978</v>
      </c>
      <c r="M46" s="59">
        <v>756304016.25</v>
      </c>
      <c r="N46" s="59">
        <v>156262592.02000001</v>
      </c>
      <c r="O46" s="42">
        <f t="shared" si="3"/>
        <v>0.20661346318746329</v>
      </c>
      <c r="P46" s="29">
        <v>756304016.25</v>
      </c>
      <c r="Q46" s="38">
        <v>156262592.02000001</v>
      </c>
      <c r="R46" s="26">
        <f t="shared" si="4"/>
        <v>1</v>
      </c>
      <c r="S46" s="26">
        <f t="shared" si="5"/>
        <v>1</v>
      </c>
      <c r="T46" s="48">
        <f t="shared" si="6"/>
        <v>58027369.25</v>
      </c>
      <c r="U46" s="48">
        <f t="shared" si="7"/>
        <v>7403315.2900000513</v>
      </c>
      <c r="V46" s="58">
        <f t="shared" si="8"/>
        <v>0</v>
      </c>
      <c r="W46" s="46">
        <f t="shared" si="9"/>
        <v>1.0831008304506566</v>
      </c>
      <c r="X46" s="46">
        <f t="shared" si="10"/>
        <v>1.0497336508186059</v>
      </c>
      <c r="Y46" s="46">
        <f t="shared" si="11"/>
        <v>6.7177539886465651E-9</v>
      </c>
    </row>
    <row r="47" spans="1:25">
      <c r="A47" s="21" t="s">
        <v>0</v>
      </c>
      <c r="B47" s="1"/>
      <c r="C47" s="57">
        <f>C15+C16+C17+C22+C26+C27+C33+C36+C40+C43+C44+C45</f>
        <v>698276647</v>
      </c>
      <c r="D47" s="57">
        <f t="shared" ref="D47:U47" si="22">D15+D16+D17+D22+D26+D27+D33+D36+D40+D43+D44+D45</f>
        <v>149025250.05000001</v>
      </c>
      <c r="E47" s="57">
        <f t="shared" si="22"/>
        <v>155484.54999999999</v>
      </c>
      <c r="F47" s="57">
        <f t="shared" si="22"/>
        <v>321457.87</v>
      </c>
      <c r="G47" s="57">
        <f t="shared" si="22"/>
        <v>148859276.72999999</v>
      </c>
      <c r="H47" s="25">
        <f t="shared" si="0"/>
        <v>0.21318094679170904</v>
      </c>
      <c r="I47" s="59">
        <v>698276647</v>
      </c>
      <c r="J47" s="29">
        <v>148859276.72999999</v>
      </c>
      <c r="K47" s="26">
        <f t="shared" si="1"/>
        <v>1</v>
      </c>
      <c r="L47" s="26">
        <f t="shared" si="2"/>
        <v>1</v>
      </c>
      <c r="M47" s="59">
        <f t="shared" si="22"/>
        <v>756304016.25</v>
      </c>
      <c r="N47" s="59">
        <f t="shared" si="22"/>
        <v>156262592.01999998</v>
      </c>
      <c r="O47" s="42">
        <f t="shared" si="3"/>
        <v>0.20661346318746324</v>
      </c>
      <c r="P47" s="29">
        <v>756304016.25</v>
      </c>
      <c r="Q47" s="38">
        <v>156262592.02000001</v>
      </c>
      <c r="R47" s="26">
        <f t="shared" si="4"/>
        <v>1</v>
      </c>
      <c r="S47" s="26">
        <f t="shared" si="5"/>
        <v>0.99999999999999978</v>
      </c>
      <c r="T47" s="59">
        <f t="shared" si="22"/>
        <v>58027369.249999925</v>
      </c>
      <c r="U47" s="59">
        <f t="shared" si="22"/>
        <v>7403315.2899999917</v>
      </c>
      <c r="V47" s="58">
        <f t="shared" si="8"/>
        <v>0</v>
      </c>
      <c r="W47" s="46">
        <f t="shared" si="9"/>
        <v>1.0831008304506566</v>
      </c>
      <c r="X47" s="46">
        <f t="shared" si="10"/>
        <v>1.0497336508186055</v>
      </c>
      <c r="Y47" s="46">
        <f t="shared" si="11"/>
        <v>6.7177539886465618E-9</v>
      </c>
    </row>
    <row r="48" spans="1:25">
      <c r="A48" s="21" t="s">
        <v>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52"/>
      <c r="U48" s="52"/>
      <c r="V48" s="52"/>
      <c r="W48" s="53"/>
      <c r="X48" s="53"/>
      <c r="Y48" s="5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opLeftCell="A4" workbookViewId="0">
      <selection activeCell="G4" sqref="G1:G1048576"/>
    </sheetView>
  </sheetViews>
  <sheetFormatPr defaultRowHeight="12.75"/>
  <cols>
    <col min="1" max="1" width="7.85546875" style="20" customWidth="1"/>
    <col min="2" max="2" width="8.28515625" style="20" customWidth="1"/>
    <col min="3" max="3" width="17.85546875" style="20" customWidth="1"/>
    <col min="4" max="4" width="13.28515625" style="20" hidden="1" customWidth="1"/>
    <col min="5" max="6" width="12" style="20" hidden="1" customWidth="1"/>
    <col min="7" max="7" width="18" style="20" customWidth="1"/>
    <col min="8" max="8" width="12" style="20" hidden="1" customWidth="1"/>
    <col min="9" max="9" width="16.140625" style="20" hidden="1" customWidth="1"/>
    <col min="10" max="10" width="16.7109375" style="20" hidden="1" customWidth="1"/>
    <col min="11" max="11" width="16.7109375" style="34" customWidth="1"/>
    <col min="12" max="12" width="12" style="20" customWidth="1"/>
    <col min="13" max="14" width="18.85546875" style="20" customWidth="1"/>
    <col min="15" max="15" width="12" style="20" hidden="1" customWidth="1"/>
    <col min="16" max="16" width="16" style="20" hidden="1" customWidth="1"/>
    <col min="17" max="17" width="16.140625" style="20" hidden="1" customWidth="1"/>
    <col min="18" max="18" width="16.140625" style="34" customWidth="1"/>
    <col min="19" max="19" width="12" style="20" customWidth="1"/>
    <col min="20" max="20" width="17.42578125" style="20" customWidth="1"/>
    <col min="21" max="21" width="16.85546875" style="20" customWidth="1"/>
    <col min="22" max="22" width="13" style="20" customWidth="1"/>
    <col min="23" max="23" width="13.5703125" style="20" customWidth="1"/>
    <col min="24" max="24" width="12.5703125" style="20" customWidth="1"/>
    <col min="25" max="25" width="12" style="20" customWidth="1"/>
    <col min="26" max="252" width="9.140625" style="20" customWidth="1"/>
    <col min="253" max="16384" width="9.140625" style="20"/>
  </cols>
  <sheetData>
    <row r="1" spans="1:25">
      <c r="A1" s="21"/>
      <c r="B1" s="21"/>
      <c r="C1" s="21"/>
      <c r="D1" s="21"/>
      <c r="E1" s="21"/>
      <c r="F1" s="21"/>
      <c r="G1" s="21"/>
      <c r="H1" s="21"/>
      <c r="I1" s="21"/>
      <c r="J1" s="21"/>
      <c r="K1" s="77"/>
      <c r="L1" s="21"/>
      <c r="M1" s="21"/>
      <c r="N1" s="21"/>
      <c r="O1" s="21"/>
      <c r="P1" s="21"/>
      <c r="Q1" s="21"/>
      <c r="R1" s="77"/>
      <c r="S1" s="21"/>
      <c r="T1" s="21"/>
      <c r="U1" s="21"/>
      <c r="V1" s="21"/>
    </row>
    <row r="2" spans="1:25">
      <c r="A2" s="21"/>
      <c r="B2" s="21"/>
      <c r="C2" s="21"/>
      <c r="D2" s="21"/>
      <c r="E2" s="21"/>
      <c r="F2" s="21"/>
      <c r="G2" s="21"/>
      <c r="H2" s="21"/>
      <c r="I2" s="21"/>
      <c r="J2" s="21"/>
      <c r="K2" s="77"/>
      <c r="L2" s="21"/>
      <c r="M2" s="21"/>
      <c r="N2" s="21"/>
      <c r="O2" s="21"/>
      <c r="P2" s="21"/>
      <c r="Q2" s="21"/>
      <c r="R2" s="77"/>
      <c r="S2" s="21"/>
      <c r="T2" s="21"/>
      <c r="U2" s="21"/>
      <c r="V2" s="21"/>
    </row>
    <row r="3" spans="1:25">
      <c r="A3" s="21"/>
      <c r="B3" s="21"/>
      <c r="C3" s="21"/>
      <c r="D3" s="21"/>
      <c r="E3" s="21"/>
      <c r="F3" s="21"/>
      <c r="G3" s="21"/>
      <c r="H3" s="21"/>
      <c r="I3" s="21"/>
      <c r="J3" s="21"/>
      <c r="K3" s="77"/>
      <c r="L3" s="21"/>
      <c r="M3" s="21"/>
      <c r="N3" s="21"/>
      <c r="O3" s="21"/>
      <c r="P3" s="21"/>
      <c r="Q3" s="21"/>
      <c r="R3" s="77"/>
      <c r="S3" s="21"/>
      <c r="T3" s="21"/>
      <c r="U3" s="21"/>
      <c r="V3" s="21"/>
    </row>
    <row r="4" spans="1:25">
      <c r="A4" s="11" t="s">
        <v>6</v>
      </c>
      <c r="B4" s="21"/>
      <c r="C4" s="21"/>
      <c r="D4" s="21"/>
      <c r="E4" s="21"/>
      <c r="F4" s="21"/>
      <c r="G4" s="21"/>
      <c r="H4" s="21"/>
      <c r="I4" s="21"/>
      <c r="J4" s="21"/>
      <c r="K4" s="77"/>
      <c r="L4" s="21"/>
      <c r="M4" s="21"/>
      <c r="N4" s="21"/>
      <c r="O4" s="21"/>
      <c r="P4" s="21"/>
      <c r="Q4" s="21"/>
      <c r="R4" s="77"/>
      <c r="S4" s="21"/>
      <c r="T4" s="21"/>
      <c r="U4" s="21"/>
      <c r="V4" s="21"/>
    </row>
    <row r="5" spans="1:25">
      <c r="A5" s="11" t="s">
        <v>5</v>
      </c>
      <c r="B5" s="21"/>
      <c r="C5" s="21"/>
      <c r="D5" s="21"/>
      <c r="E5" s="21"/>
      <c r="F5" s="21"/>
      <c r="G5" s="21"/>
      <c r="H5" s="21"/>
      <c r="I5" s="21"/>
      <c r="J5" s="21"/>
      <c r="K5" s="77"/>
      <c r="L5" s="21"/>
      <c r="M5" s="21"/>
      <c r="N5" s="21"/>
      <c r="O5" s="21"/>
      <c r="P5" s="21"/>
      <c r="Q5" s="21"/>
      <c r="R5" s="77"/>
      <c r="S5" s="21"/>
      <c r="T5" s="21"/>
      <c r="U5" s="21"/>
      <c r="V5" s="21"/>
    </row>
    <row r="6" spans="1:25" ht="13.5" thickBot="1">
      <c r="A6" s="21"/>
      <c r="B6" s="10"/>
      <c r="C6" s="21"/>
      <c r="D6" s="21"/>
      <c r="E6" s="21"/>
      <c r="F6" s="21"/>
      <c r="G6" s="21"/>
      <c r="H6" s="21"/>
      <c r="I6" s="21"/>
      <c r="J6" s="21"/>
      <c r="K6" s="77"/>
      <c r="L6" s="21"/>
      <c r="M6" s="21"/>
      <c r="N6" s="21"/>
      <c r="O6" s="21"/>
      <c r="P6" s="21"/>
      <c r="Q6" s="21"/>
      <c r="R6" s="77"/>
      <c r="S6" s="21"/>
      <c r="T6" s="21"/>
      <c r="U6" s="21"/>
      <c r="V6" s="21"/>
    </row>
    <row r="7" spans="1:25" ht="78.75">
      <c r="A7" s="7"/>
      <c r="B7" s="13" t="s">
        <v>4</v>
      </c>
      <c r="C7" s="24" t="s">
        <v>7</v>
      </c>
      <c r="D7" s="24" t="s">
        <v>3</v>
      </c>
      <c r="E7" s="24" t="s">
        <v>2</v>
      </c>
      <c r="F7" s="24" t="s">
        <v>1</v>
      </c>
      <c r="G7" s="28" t="s">
        <v>8</v>
      </c>
      <c r="H7" s="24" t="s">
        <v>11</v>
      </c>
      <c r="I7" s="28" t="s">
        <v>22</v>
      </c>
      <c r="J7" s="28" t="s">
        <v>12</v>
      </c>
      <c r="K7" s="78" t="s">
        <v>21</v>
      </c>
      <c r="L7" s="28" t="s">
        <v>20</v>
      </c>
      <c r="M7" s="14" t="s">
        <v>9</v>
      </c>
      <c r="N7" s="15" t="s">
        <v>10</v>
      </c>
      <c r="O7" s="24" t="s">
        <v>11</v>
      </c>
      <c r="P7" s="28" t="s">
        <v>22</v>
      </c>
      <c r="Q7" s="28" t="s">
        <v>13</v>
      </c>
      <c r="R7" s="78" t="s">
        <v>23</v>
      </c>
      <c r="S7" s="28" t="s">
        <v>24</v>
      </c>
      <c r="T7" s="30" t="s">
        <v>17</v>
      </c>
      <c r="U7" s="31" t="s">
        <v>18</v>
      </c>
      <c r="V7" s="31" t="s">
        <v>19</v>
      </c>
      <c r="W7" s="28" t="s">
        <v>15</v>
      </c>
      <c r="X7" s="28" t="s">
        <v>16</v>
      </c>
      <c r="Y7" s="28" t="s">
        <v>19</v>
      </c>
    </row>
    <row r="8" spans="1:25" hidden="1">
      <c r="A8" s="1"/>
      <c r="B8" s="23">
        <v>102</v>
      </c>
      <c r="C8" s="12">
        <v>0</v>
      </c>
      <c r="D8" s="18"/>
      <c r="E8" s="18"/>
      <c r="F8" s="18"/>
      <c r="G8" s="12">
        <v>0</v>
      </c>
      <c r="H8" s="25" t="e">
        <f>G8/C8</f>
        <v>#DIV/0!</v>
      </c>
      <c r="I8" s="59">
        <v>698276647</v>
      </c>
      <c r="J8" s="29">
        <v>148859276.72999999</v>
      </c>
      <c r="K8" s="33">
        <f>C8/I8</f>
        <v>0</v>
      </c>
      <c r="L8" s="26">
        <f>G8/J8</f>
        <v>0</v>
      </c>
      <c r="M8" s="27">
        <v>1755000</v>
      </c>
      <c r="N8" s="22">
        <v>308399.99</v>
      </c>
      <c r="O8" s="26">
        <f>N8/M8</f>
        <v>0.17572649002849003</v>
      </c>
      <c r="P8" s="29">
        <v>756304016.25</v>
      </c>
      <c r="Q8" s="22">
        <v>156262592.02000001</v>
      </c>
      <c r="R8" s="33">
        <f>M8/P8</f>
        <v>2.3204954122838825E-3</v>
      </c>
      <c r="S8" s="26">
        <f>N8/Q8</f>
        <v>1.9736008856203278E-3</v>
      </c>
      <c r="T8" s="48">
        <f>M8-C8</f>
        <v>1755000</v>
      </c>
      <c r="U8" s="49">
        <f>N8-G8</f>
        <v>308399.99</v>
      </c>
      <c r="V8" s="50">
        <f>S8-L8</f>
        <v>1.9736008856203278E-3</v>
      </c>
      <c r="W8" s="51" t="e">
        <f>M8/C8</f>
        <v>#DIV/0!</v>
      </c>
      <c r="X8" s="51" t="e">
        <f>N8/G8</f>
        <v>#DIV/0!</v>
      </c>
      <c r="Y8" s="51" t="e">
        <f>S8/G8</f>
        <v>#DIV/0!</v>
      </c>
    </row>
    <row r="9" spans="1:25" ht="13.5" hidden="1" thickBot="1">
      <c r="A9" s="7"/>
      <c r="B9" s="16">
        <v>103</v>
      </c>
      <c r="C9" s="17">
        <v>1538000</v>
      </c>
      <c r="D9" s="12">
        <v>397152.56</v>
      </c>
      <c r="E9" s="12">
        <v>0</v>
      </c>
      <c r="F9" s="12">
        <v>3.95</v>
      </c>
      <c r="G9" s="12">
        <f>D9+E9-F9</f>
        <v>397148.61</v>
      </c>
      <c r="H9" s="25">
        <f t="shared" ref="H9:H47" si="0">G9/C9</f>
        <v>0.25822406371911572</v>
      </c>
      <c r="I9" s="59">
        <v>698276647</v>
      </c>
      <c r="J9" s="29">
        <v>148859276.72999999</v>
      </c>
      <c r="K9" s="33">
        <f t="shared" ref="K9:K47" si="1">C9/I9</f>
        <v>2.2025654253334925E-3</v>
      </c>
      <c r="L9" s="26">
        <f t="shared" ref="L9:L47" si="2">G9/J9</f>
        <v>2.6679466589129386E-3</v>
      </c>
      <c r="M9" s="22">
        <v>979000</v>
      </c>
      <c r="N9" s="22">
        <v>252393.4</v>
      </c>
      <c r="O9" s="26">
        <f t="shared" ref="O9:O47" si="3">N9/M9</f>
        <v>0.25780735444330949</v>
      </c>
      <c r="P9" s="29">
        <v>756304016.25</v>
      </c>
      <c r="Q9" s="22">
        <v>156262592.02000001</v>
      </c>
      <c r="R9" s="33">
        <f t="shared" ref="R9:S47" si="4">M9/P9</f>
        <v>1.2944529963680462E-3</v>
      </c>
      <c r="S9" s="26">
        <f t="shared" si="4"/>
        <v>1.6151875937632995E-3</v>
      </c>
      <c r="T9" s="48">
        <f t="shared" ref="T9:T46" si="5">M9-C9</f>
        <v>-559000</v>
      </c>
      <c r="U9" s="49">
        <f t="shared" ref="U9:U46" si="6">N9-G9</f>
        <v>-144755.21</v>
      </c>
      <c r="V9" s="50">
        <f t="shared" ref="V9:V47" si="7">S9-L9</f>
        <v>-1.0527590651496391E-3</v>
      </c>
      <c r="W9" s="51">
        <f t="shared" ref="W9:W47" si="8">M9/C9</f>
        <v>0.63654096228868662</v>
      </c>
      <c r="X9" s="51">
        <f t="shared" ref="X9:X47" si="9">N9/G9</f>
        <v>0.63551374383508485</v>
      </c>
      <c r="Y9" s="51">
        <f t="shared" ref="Y9:Y47" si="10">S9/G9</f>
        <v>4.0669602085811144E-9</v>
      </c>
    </row>
    <row r="10" spans="1:25" ht="13.5" hidden="1" thickBot="1">
      <c r="A10" s="7"/>
      <c r="B10" s="8">
        <v>104</v>
      </c>
      <c r="C10" s="19">
        <v>31641613.120000001</v>
      </c>
      <c r="D10" s="22">
        <v>9318341.6500000004</v>
      </c>
      <c r="E10" s="22">
        <v>0</v>
      </c>
      <c r="F10" s="22">
        <v>2129.2600000000002</v>
      </c>
      <c r="G10" s="9">
        <f t="shared" ref="G10:G46" si="11">D10+E10-F10</f>
        <v>9316212.3900000006</v>
      </c>
      <c r="H10" s="25">
        <f t="shared" si="0"/>
        <v>0.29442912264518578</v>
      </c>
      <c r="I10" s="59">
        <v>698276647</v>
      </c>
      <c r="J10" s="29">
        <v>148859276.72999999</v>
      </c>
      <c r="K10" s="33">
        <f t="shared" si="1"/>
        <v>4.5313864148173351E-2</v>
      </c>
      <c r="L10" s="26">
        <f t="shared" si="2"/>
        <v>6.2584022942001036E-2</v>
      </c>
      <c r="M10" s="22">
        <v>38372509.210000001</v>
      </c>
      <c r="N10" s="22">
        <v>8017513.9800000004</v>
      </c>
      <c r="O10" s="26">
        <f t="shared" si="3"/>
        <v>0.20893900724924733</v>
      </c>
      <c r="P10" s="29">
        <v>756304016.25</v>
      </c>
      <c r="Q10" s="22">
        <v>156262592.02000001</v>
      </c>
      <c r="R10" s="33">
        <f t="shared" si="4"/>
        <v>5.0736884090955003E-2</v>
      </c>
      <c r="S10" s="26">
        <f t="shared" si="4"/>
        <v>5.1307954618939389E-2</v>
      </c>
      <c r="T10" s="48">
        <f t="shared" si="5"/>
        <v>6730896.0899999999</v>
      </c>
      <c r="U10" s="49">
        <f t="shared" si="6"/>
        <v>-1298698.4100000001</v>
      </c>
      <c r="V10" s="50">
        <f t="shared" si="7"/>
        <v>-1.1276068323061647E-2</v>
      </c>
      <c r="W10" s="51">
        <f t="shared" si="8"/>
        <v>1.2127229122128904</v>
      </c>
      <c r="X10" s="51">
        <f t="shared" si="9"/>
        <v>0.86059802464421919</v>
      </c>
      <c r="Y10" s="51">
        <f t="shared" si="10"/>
        <v>5.5073835235887517E-9</v>
      </c>
    </row>
    <row r="11" spans="1:25" ht="13.5" hidden="1" thickBot="1">
      <c r="A11" s="7"/>
      <c r="B11" s="8">
        <v>106</v>
      </c>
      <c r="C11" s="19">
        <v>6551700</v>
      </c>
      <c r="D11" s="22">
        <v>1633896.74</v>
      </c>
      <c r="E11" s="22">
        <v>0</v>
      </c>
      <c r="F11" s="22">
        <v>9125.65</v>
      </c>
      <c r="G11" s="9">
        <f t="shared" si="11"/>
        <v>1624771.09</v>
      </c>
      <c r="H11" s="25">
        <f t="shared" si="0"/>
        <v>0.24799229055054414</v>
      </c>
      <c r="I11" s="59">
        <v>698276647</v>
      </c>
      <c r="J11" s="29">
        <v>148859276.72999999</v>
      </c>
      <c r="K11" s="33">
        <f t="shared" si="1"/>
        <v>9.3826709344326676E-3</v>
      </c>
      <c r="L11" s="26">
        <f t="shared" si="2"/>
        <v>1.0914812470485126E-2</v>
      </c>
      <c r="M11" s="22">
        <v>7181300</v>
      </c>
      <c r="N11" s="22">
        <v>1354453.48</v>
      </c>
      <c r="O11" s="26">
        <f t="shared" si="3"/>
        <v>0.18860839680837732</v>
      </c>
      <c r="P11" s="29">
        <v>756304016.25</v>
      </c>
      <c r="Q11" s="22">
        <v>156262592.02000001</v>
      </c>
      <c r="R11" s="33">
        <f t="shared" si="4"/>
        <v>9.4952556719283456E-3</v>
      </c>
      <c r="S11" s="26">
        <f t="shared" si="4"/>
        <v>8.6678037429882369E-3</v>
      </c>
      <c r="T11" s="48">
        <f t="shared" si="5"/>
        <v>629600</v>
      </c>
      <c r="U11" s="49">
        <f t="shared" si="6"/>
        <v>-270317.6100000001</v>
      </c>
      <c r="V11" s="50">
        <f t="shared" si="7"/>
        <v>-2.2470087274968891E-3</v>
      </c>
      <c r="W11" s="51">
        <f t="shared" si="8"/>
        <v>1.0960971961475647</v>
      </c>
      <c r="X11" s="51">
        <f t="shared" si="9"/>
        <v>0.83362726499521844</v>
      </c>
      <c r="Y11" s="51">
        <f t="shared" si="10"/>
        <v>5.3347845713996772E-9</v>
      </c>
    </row>
    <row r="12" spans="1:25" ht="13.5" hidden="1" thickBot="1">
      <c r="A12" s="7"/>
      <c r="B12" s="23">
        <v>107</v>
      </c>
      <c r="C12" s="19">
        <v>0</v>
      </c>
      <c r="D12" s="22"/>
      <c r="E12" s="22"/>
      <c r="F12" s="22"/>
      <c r="G12" s="9">
        <v>0</v>
      </c>
      <c r="H12" s="25" t="e">
        <f t="shared" si="0"/>
        <v>#DIV/0!</v>
      </c>
      <c r="I12" s="59">
        <v>698276647</v>
      </c>
      <c r="J12" s="29">
        <v>148859276.72999999</v>
      </c>
      <c r="K12" s="33">
        <f t="shared" si="1"/>
        <v>0</v>
      </c>
      <c r="L12" s="26">
        <f t="shared" si="2"/>
        <v>0</v>
      </c>
      <c r="M12" s="22">
        <v>180000</v>
      </c>
      <c r="N12" s="22">
        <v>0</v>
      </c>
      <c r="O12" s="26">
        <f t="shared" si="3"/>
        <v>0</v>
      </c>
      <c r="P12" s="29">
        <v>756304016.25</v>
      </c>
      <c r="Q12" s="22">
        <v>156262592.02000001</v>
      </c>
      <c r="R12" s="33">
        <f t="shared" si="4"/>
        <v>2.379995294650136E-4</v>
      </c>
      <c r="S12" s="26">
        <f t="shared" si="4"/>
        <v>0</v>
      </c>
      <c r="T12" s="48">
        <f t="shared" si="5"/>
        <v>180000</v>
      </c>
      <c r="U12" s="49">
        <f t="shared" si="6"/>
        <v>0</v>
      </c>
      <c r="V12" s="50">
        <f t="shared" si="7"/>
        <v>0</v>
      </c>
      <c r="W12" s="51" t="e">
        <f t="shared" si="8"/>
        <v>#DIV/0!</v>
      </c>
      <c r="X12" s="51" t="e">
        <f t="shared" si="9"/>
        <v>#DIV/0!</v>
      </c>
      <c r="Y12" s="51" t="e">
        <f t="shared" si="10"/>
        <v>#DIV/0!</v>
      </c>
    </row>
    <row r="13" spans="1:25" ht="13.5" hidden="1" thickBot="1">
      <c r="A13" s="7"/>
      <c r="B13" s="8">
        <v>111</v>
      </c>
      <c r="C13" s="19">
        <v>490000</v>
      </c>
      <c r="D13" s="22">
        <v>0</v>
      </c>
      <c r="E13" s="22">
        <v>0</v>
      </c>
      <c r="F13" s="22">
        <v>0</v>
      </c>
      <c r="G13" s="9">
        <f t="shared" si="11"/>
        <v>0</v>
      </c>
      <c r="H13" s="25">
        <f t="shared" si="0"/>
        <v>0</v>
      </c>
      <c r="I13" s="59">
        <v>698276647</v>
      </c>
      <c r="J13" s="29">
        <v>148859276.72999999</v>
      </c>
      <c r="K13" s="33">
        <f t="shared" si="1"/>
        <v>7.0172760625059256E-4</v>
      </c>
      <c r="L13" s="26">
        <f t="shared" si="2"/>
        <v>0</v>
      </c>
      <c r="M13" s="22">
        <v>610000</v>
      </c>
      <c r="N13" s="22">
        <v>0</v>
      </c>
      <c r="O13" s="26">
        <f t="shared" si="3"/>
        <v>0</v>
      </c>
      <c r="P13" s="29">
        <v>756304016.25</v>
      </c>
      <c r="Q13" s="22">
        <v>156262592.02000001</v>
      </c>
      <c r="R13" s="33">
        <f t="shared" si="4"/>
        <v>8.0655396096476826E-4</v>
      </c>
      <c r="S13" s="26">
        <f t="shared" si="4"/>
        <v>0</v>
      </c>
      <c r="T13" s="48">
        <f t="shared" si="5"/>
        <v>120000</v>
      </c>
      <c r="U13" s="49">
        <f t="shared" si="6"/>
        <v>0</v>
      </c>
      <c r="V13" s="50">
        <f t="shared" si="7"/>
        <v>0</v>
      </c>
      <c r="W13" s="51">
        <f t="shared" si="8"/>
        <v>1.2448979591836735</v>
      </c>
      <c r="X13" s="51" t="e">
        <f t="shared" si="9"/>
        <v>#DIV/0!</v>
      </c>
      <c r="Y13" s="51" t="e">
        <f t="shared" si="10"/>
        <v>#DIV/0!</v>
      </c>
    </row>
    <row r="14" spans="1:25" hidden="1">
      <c r="A14" s="7"/>
      <c r="B14" s="8">
        <v>113</v>
      </c>
      <c r="C14" s="19">
        <v>12346700.529999999</v>
      </c>
      <c r="D14" s="22">
        <v>3454467.88</v>
      </c>
      <c r="E14" s="22">
        <v>0</v>
      </c>
      <c r="F14" s="22">
        <v>20030.060000000001</v>
      </c>
      <c r="G14" s="9">
        <f t="shared" si="11"/>
        <v>3434437.82</v>
      </c>
      <c r="H14" s="25">
        <f t="shared" si="0"/>
        <v>0.27816644711313815</v>
      </c>
      <c r="I14" s="59">
        <v>698276647</v>
      </c>
      <c r="J14" s="29">
        <v>148859276.72999999</v>
      </c>
      <c r="K14" s="33">
        <f t="shared" si="1"/>
        <v>1.7681674710224127E-2</v>
      </c>
      <c r="L14" s="26">
        <f t="shared" si="2"/>
        <v>2.3071708364063605E-2</v>
      </c>
      <c r="M14" s="22">
        <v>15565251.84</v>
      </c>
      <c r="N14" s="22">
        <v>3760425.6</v>
      </c>
      <c r="O14" s="26">
        <f t="shared" si="3"/>
        <v>0.24159105414127371</v>
      </c>
      <c r="P14" s="29">
        <v>756304016.25</v>
      </c>
      <c r="Q14" s="22">
        <v>156262592.02000001</v>
      </c>
      <c r="R14" s="33">
        <f t="shared" si="4"/>
        <v>2.0580681188469094E-2</v>
      </c>
      <c r="S14" s="26">
        <f t="shared" si="4"/>
        <v>2.4064784484815818E-2</v>
      </c>
      <c r="T14" s="48">
        <f t="shared" si="5"/>
        <v>3218551.3100000005</v>
      </c>
      <c r="U14" s="49">
        <f t="shared" si="6"/>
        <v>325987.78000000026</v>
      </c>
      <c r="V14" s="50">
        <f t="shared" si="7"/>
        <v>9.9307612075221277E-4</v>
      </c>
      <c r="W14" s="51">
        <f t="shared" si="8"/>
        <v>1.2606810865930997</v>
      </c>
      <c r="X14" s="51">
        <f t="shared" si="9"/>
        <v>1.0949173626325837</v>
      </c>
      <c r="Y14" s="51">
        <f t="shared" si="10"/>
        <v>7.0069064417697972E-9</v>
      </c>
    </row>
    <row r="15" spans="1:25" s="93" customFormat="1" ht="30" customHeight="1" thickBot="1">
      <c r="A15" s="79"/>
      <c r="B15" s="80">
        <v>100</v>
      </c>
      <c r="C15" s="81">
        <f>SUM(C8:C14)</f>
        <v>52568013.650000006</v>
      </c>
      <c r="D15" s="81">
        <f t="shared" ref="D15:G15" si="12">SUM(D8:D14)</f>
        <v>14803858.830000002</v>
      </c>
      <c r="E15" s="81">
        <f t="shared" si="12"/>
        <v>0</v>
      </c>
      <c r="F15" s="81">
        <f t="shared" si="12"/>
        <v>31288.920000000002</v>
      </c>
      <c r="G15" s="81">
        <f t="shared" si="12"/>
        <v>14772569.91</v>
      </c>
      <c r="H15" s="82">
        <f t="shared" si="0"/>
        <v>0.28101822542423566</v>
      </c>
      <c r="I15" s="83">
        <v>698276647</v>
      </c>
      <c r="J15" s="84">
        <v>148859276.72999999</v>
      </c>
      <c r="K15" s="85">
        <f t="shared" si="1"/>
        <v>7.5282502824414246E-2</v>
      </c>
      <c r="L15" s="86">
        <f t="shared" si="2"/>
        <v>9.9238490435462706E-2</v>
      </c>
      <c r="M15" s="81">
        <f t="shared" ref="M15:N15" si="13">SUM(M8:M14)</f>
        <v>64643061.049999997</v>
      </c>
      <c r="N15" s="81">
        <f t="shared" si="13"/>
        <v>13693186.450000001</v>
      </c>
      <c r="O15" s="86">
        <f t="shared" si="3"/>
        <v>0.2118276304924456</v>
      </c>
      <c r="P15" s="87">
        <v>756304016.25</v>
      </c>
      <c r="Q15" s="88">
        <v>156262592.02000001</v>
      </c>
      <c r="R15" s="85">
        <f t="shared" si="4"/>
        <v>8.5472322850434157E-2</v>
      </c>
      <c r="S15" s="86">
        <f t="shared" si="4"/>
        <v>8.7629331326127075E-2</v>
      </c>
      <c r="T15" s="89">
        <f t="shared" si="5"/>
        <v>12075047.399999991</v>
      </c>
      <c r="U15" s="90">
        <f t="shared" si="6"/>
        <v>-1079383.459999999</v>
      </c>
      <c r="V15" s="91">
        <f t="shared" si="7"/>
        <v>-1.1609159109335632E-2</v>
      </c>
      <c r="W15" s="92">
        <f t="shared" si="8"/>
        <v>1.2297033226401923</v>
      </c>
      <c r="X15" s="92">
        <f t="shared" si="9"/>
        <v>0.92693326438283896</v>
      </c>
      <c r="Y15" s="92">
        <f t="shared" si="10"/>
        <v>5.93189484700344E-9</v>
      </c>
    </row>
    <row r="16" spans="1:25" s="108" customFormat="1" ht="30" customHeight="1" thickBot="1">
      <c r="A16" s="94"/>
      <c r="B16" s="95">
        <v>203</v>
      </c>
      <c r="C16" s="96">
        <v>960000</v>
      </c>
      <c r="D16" s="97">
        <v>0</v>
      </c>
      <c r="E16" s="97">
        <v>155484.54999999999</v>
      </c>
      <c r="F16" s="97">
        <v>0</v>
      </c>
      <c r="G16" s="98">
        <f t="shared" si="11"/>
        <v>155484.54999999999</v>
      </c>
      <c r="H16" s="99">
        <f t="shared" si="0"/>
        <v>0.16196307291666664</v>
      </c>
      <c r="I16" s="100">
        <v>698276647</v>
      </c>
      <c r="J16" s="101">
        <v>148859276.72999999</v>
      </c>
      <c r="K16" s="85">
        <f t="shared" si="1"/>
        <v>1.374813269388916E-3</v>
      </c>
      <c r="L16" s="102">
        <f t="shared" si="2"/>
        <v>1.0445069559354161E-3</v>
      </c>
      <c r="M16" s="97">
        <v>923400</v>
      </c>
      <c r="N16" s="97">
        <v>141030.67000000001</v>
      </c>
      <c r="O16" s="102">
        <f t="shared" si="3"/>
        <v>0.15272977041368854</v>
      </c>
      <c r="P16" s="103">
        <v>756304016.25</v>
      </c>
      <c r="Q16" s="97">
        <v>156262592.02000001</v>
      </c>
      <c r="R16" s="85">
        <f t="shared" si="4"/>
        <v>1.2209375861555198E-3</v>
      </c>
      <c r="S16" s="102">
        <f t="shared" si="4"/>
        <v>9.0252355459424056E-4</v>
      </c>
      <c r="T16" s="104">
        <f t="shared" si="5"/>
        <v>-36600</v>
      </c>
      <c r="U16" s="105">
        <f t="shared" si="6"/>
        <v>-14453.879999999976</v>
      </c>
      <c r="V16" s="106">
        <f t="shared" si="7"/>
        <v>-1.419834013411755E-4</v>
      </c>
      <c r="W16" s="107">
        <f t="shared" si="8"/>
        <v>0.96187500000000004</v>
      </c>
      <c r="X16" s="107">
        <f t="shared" si="9"/>
        <v>0.90703976697363198</v>
      </c>
      <c r="Y16" s="107">
        <f t="shared" si="10"/>
        <v>5.8045867232097379E-9</v>
      </c>
    </row>
    <row r="17" spans="1:25" s="108" customFormat="1" ht="30" customHeight="1" thickBot="1">
      <c r="A17" s="94"/>
      <c r="B17" s="95">
        <v>314</v>
      </c>
      <c r="C17" s="96">
        <v>830000</v>
      </c>
      <c r="D17" s="97">
        <v>133450</v>
      </c>
      <c r="E17" s="97">
        <v>0</v>
      </c>
      <c r="F17" s="97">
        <v>0</v>
      </c>
      <c r="G17" s="98">
        <f t="shared" si="11"/>
        <v>133450</v>
      </c>
      <c r="H17" s="99">
        <f t="shared" si="0"/>
        <v>0.16078313253012047</v>
      </c>
      <c r="I17" s="100">
        <v>698276647</v>
      </c>
      <c r="J17" s="101">
        <v>148859276.72999999</v>
      </c>
      <c r="K17" s="85">
        <f t="shared" si="1"/>
        <v>1.1886406391591669E-3</v>
      </c>
      <c r="L17" s="102">
        <f t="shared" si="2"/>
        <v>8.964842697848839E-4</v>
      </c>
      <c r="M17" s="97">
        <v>830000</v>
      </c>
      <c r="N17" s="97">
        <v>228800</v>
      </c>
      <c r="O17" s="102">
        <f t="shared" si="3"/>
        <v>0.27566265060240963</v>
      </c>
      <c r="P17" s="103">
        <v>756304016.25</v>
      </c>
      <c r="Q17" s="97">
        <v>156262592.02000001</v>
      </c>
      <c r="R17" s="85">
        <f t="shared" si="4"/>
        <v>1.0974422747553406E-3</v>
      </c>
      <c r="S17" s="102">
        <f t="shared" si="4"/>
        <v>1.4642020015303212E-3</v>
      </c>
      <c r="T17" s="104">
        <f t="shared" si="5"/>
        <v>0</v>
      </c>
      <c r="U17" s="105">
        <f t="shared" si="6"/>
        <v>95350</v>
      </c>
      <c r="V17" s="106">
        <f t="shared" si="7"/>
        <v>5.6771773174543727E-4</v>
      </c>
      <c r="W17" s="107">
        <f t="shared" si="8"/>
        <v>1</v>
      </c>
      <c r="X17" s="107">
        <f t="shared" si="9"/>
        <v>1.714499812663919</v>
      </c>
      <c r="Y17" s="107">
        <f t="shared" si="10"/>
        <v>1.0971914586214471E-8</v>
      </c>
    </row>
    <row r="18" spans="1:25" s="120" customFormat="1" ht="30" customHeight="1" thickBot="1">
      <c r="A18" s="109"/>
      <c r="B18" s="110">
        <v>405</v>
      </c>
      <c r="C18" s="111">
        <v>1524800</v>
      </c>
      <c r="D18" s="112">
        <v>0</v>
      </c>
      <c r="E18" s="112">
        <v>0</v>
      </c>
      <c r="F18" s="112">
        <v>0</v>
      </c>
      <c r="G18" s="113">
        <f t="shared" si="11"/>
        <v>0</v>
      </c>
      <c r="H18" s="114">
        <f t="shared" si="0"/>
        <v>0</v>
      </c>
      <c r="I18" s="100">
        <v>698276647</v>
      </c>
      <c r="J18" s="103">
        <v>148859276.72999999</v>
      </c>
      <c r="K18" s="85">
        <f t="shared" si="1"/>
        <v>2.1836617428793951E-3</v>
      </c>
      <c r="L18" s="115">
        <f t="shared" si="2"/>
        <v>0</v>
      </c>
      <c r="M18" s="112">
        <v>44600</v>
      </c>
      <c r="N18" s="112">
        <v>0</v>
      </c>
      <c r="O18" s="115">
        <f t="shared" si="3"/>
        <v>0</v>
      </c>
      <c r="P18" s="103">
        <v>756304016.25</v>
      </c>
      <c r="Q18" s="112">
        <v>156262592.02000001</v>
      </c>
      <c r="R18" s="85">
        <f t="shared" si="4"/>
        <v>5.8970994522997815E-5</v>
      </c>
      <c r="S18" s="115">
        <f t="shared" si="4"/>
        <v>0</v>
      </c>
      <c r="T18" s="116">
        <f t="shared" si="5"/>
        <v>-1480200</v>
      </c>
      <c r="U18" s="117">
        <f t="shared" si="6"/>
        <v>0</v>
      </c>
      <c r="V18" s="118">
        <f t="shared" si="7"/>
        <v>0</v>
      </c>
      <c r="W18" s="119">
        <f t="shared" si="8"/>
        <v>2.9249737670514166E-2</v>
      </c>
      <c r="X18" s="119" t="e">
        <f t="shared" si="9"/>
        <v>#DIV/0!</v>
      </c>
      <c r="Y18" s="119" t="e">
        <f t="shared" si="10"/>
        <v>#DIV/0!</v>
      </c>
    </row>
    <row r="19" spans="1:25" s="120" customFormat="1" ht="30" customHeight="1" thickBot="1">
      <c r="A19" s="109"/>
      <c r="B19" s="121">
        <v>408</v>
      </c>
      <c r="C19" s="111">
        <v>0</v>
      </c>
      <c r="D19" s="112"/>
      <c r="E19" s="112"/>
      <c r="F19" s="112"/>
      <c r="G19" s="113">
        <v>0</v>
      </c>
      <c r="H19" s="114" t="e">
        <f t="shared" si="0"/>
        <v>#DIV/0!</v>
      </c>
      <c r="I19" s="100">
        <v>698276647</v>
      </c>
      <c r="J19" s="103">
        <v>148859276.72999999</v>
      </c>
      <c r="K19" s="85">
        <f t="shared" si="1"/>
        <v>0</v>
      </c>
      <c r="L19" s="115">
        <f t="shared" si="2"/>
        <v>0</v>
      </c>
      <c r="M19" s="112">
        <v>600000</v>
      </c>
      <c r="N19" s="112">
        <v>0</v>
      </c>
      <c r="O19" s="115">
        <f t="shared" si="3"/>
        <v>0</v>
      </c>
      <c r="P19" s="103">
        <v>756304016.25</v>
      </c>
      <c r="Q19" s="112">
        <v>156262592.02000001</v>
      </c>
      <c r="R19" s="85">
        <f t="shared" si="4"/>
        <v>7.9333176488337862E-4</v>
      </c>
      <c r="S19" s="115">
        <f t="shared" si="4"/>
        <v>0</v>
      </c>
      <c r="T19" s="116">
        <f t="shared" si="5"/>
        <v>600000</v>
      </c>
      <c r="U19" s="117">
        <f t="shared" si="6"/>
        <v>0</v>
      </c>
      <c r="V19" s="118">
        <f t="shared" si="7"/>
        <v>0</v>
      </c>
      <c r="W19" s="119" t="e">
        <f t="shared" si="8"/>
        <v>#DIV/0!</v>
      </c>
      <c r="X19" s="119" t="e">
        <f t="shared" si="9"/>
        <v>#DIV/0!</v>
      </c>
      <c r="Y19" s="119" t="e">
        <f t="shared" si="10"/>
        <v>#DIV/0!</v>
      </c>
    </row>
    <row r="20" spans="1:25" s="120" customFormat="1" ht="30" customHeight="1" thickBot="1">
      <c r="A20" s="109"/>
      <c r="B20" s="110">
        <v>409</v>
      </c>
      <c r="C20" s="111">
        <v>52550600</v>
      </c>
      <c r="D20" s="112">
        <v>2032005.64</v>
      </c>
      <c r="E20" s="112">
        <v>0</v>
      </c>
      <c r="F20" s="112">
        <v>0</v>
      </c>
      <c r="G20" s="113">
        <f t="shared" si="11"/>
        <v>2032005.64</v>
      </c>
      <c r="H20" s="114">
        <f t="shared" si="0"/>
        <v>3.8667601131100307E-2</v>
      </c>
      <c r="I20" s="100">
        <v>698276647</v>
      </c>
      <c r="J20" s="103">
        <v>148859276.72999999</v>
      </c>
      <c r="K20" s="85">
        <f t="shared" si="1"/>
        <v>7.5257564785780384E-2</v>
      </c>
      <c r="L20" s="115">
        <f t="shared" si="2"/>
        <v>1.3650513993062312E-2</v>
      </c>
      <c r="M20" s="112">
        <v>49348400</v>
      </c>
      <c r="N20" s="112">
        <v>5009915.45</v>
      </c>
      <c r="O20" s="115">
        <f t="shared" si="3"/>
        <v>0.10152133503821806</v>
      </c>
      <c r="P20" s="103">
        <v>756304016.25</v>
      </c>
      <c r="Q20" s="112">
        <v>156262592.02000001</v>
      </c>
      <c r="R20" s="85">
        <f t="shared" si="4"/>
        <v>6.524942211028488E-2</v>
      </c>
      <c r="S20" s="115">
        <f t="shared" si="4"/>
        <v>3.2060875128442655E-2</v>
      </c>
      <c r="T20" s="116">
        <f t="shared" si="5"/>
        <v>-3202200</v>
      </c>
      <c r="U20" s="117">
        <f t="shared" si="6"/>
        <v>2977909.8100000005</v>
      </c>
      <c r="V20" s="118">
        <f t="shared" si="7"/>
        <v>1.8410361135380342E-2</v>
      </c>
      <c r="W20" s="119">
        <f t="shared" si="8"/>
        <v>0.93906444455439142</v>
      </c>
      <c r="X20" s="119">
        <f t="shared" si="9"/>
        <v>2.4655027286243163</v>
      </c>
      <c r="Y20" s="119">
        <f t="shared" si="10"/>
        <v>1.5777945935446643E-8</v>
      </c>
    </row>
    <row r="21" spans="1:25" s="120" customFormat="1" ht="30" customHeight="1">
      <c r="A21" s="109"/>
      <c r="B21" s="110">
        <v>412</v>
      </c>
      <c r="C21" s="111">
        <v>111000</v>
      </c>
      <c r="D21" s="112">
        <v>96155.82</v>
      </c>
      <c r="E21" s="112">
        <v>0</v>
      </c>
      <c r="F21" s="112">
        <v>0</v>
      </c>
      <c r="G21" s="113">
        <f t="shared" si="11"/>
        <v>96155.82</v>
      </c>
      <c r="H21" s="114">
        <f t="shared" si="0"/>
        <v>0.86626864864864872</v>
      </c>
      <c r="I21" s="100">
        <v>698276647</v>
      </c>
      <c r="J21" s="103">
        <v>148859276.72999999</v>
      </c>
      <c r="K21" s="85">
        <f t="shared" si="1"/>
        <v>1.5896278427309342E-4</v>
      </c>
      <c r="L21" s="115">
        <f t="shared" si="2"/>
        <v>6.4595114333658107E-4</v>
      </c>
      <c r="M21" s="112">
        <v>500000</v>
      </c>
      <c r="N21" s="112">
        <v>5000</v>
      </c>
      <c r="O21" s="115">
        <f t="shared" si="3"/>
        <v>0.01</v>
      </c>
      <c r="P21" s="103">
        <v>756304016.25</v>
      </c>
      <c r="Q21" s="112">
        <v>156262592.02000001</v>
      </c>
      <c r="R21" s="85">
        <f t="shared" si="4"/>
        <v>6.6110980406948222E-4</v>
      </c>
      <c r="S21" s="115">
        <f t="shared" si="4"/>
        <v>3.1997421362113663E-5</v>
      </c>
      <c r="T21" s="116">
        <f t="shared" si="5"/>
        <v>389000</v>
      </c>
      <c r="U21" s="117">
        <f t="shared" si="6"/>
        <v>-91155.82</v>
      </c>
      <c r="V21" s="118">
        <f t="shared" si="7"/>
        <v>-6.1395372197446739E-4</v>
      </c>
      <c r="W21" s="119">
        <f t="shared" si="8"/>
        <v>4.5045045045045047</v>
      </c>
      <c r="X21" s="119">
        <f t="shared" si="9"/>
        <v>5.199893256591228E-2</v>
      </c>
      <c r="Y21" s="119">
        <f t="shared" si="10"/>
        <v>3.327663511383259E-10</v>
      </c>
    </row>
    <row r="22" spans="1:25" s="93" customFormat="1" ht="30" customHeight="1" thickBot="1">
      <c r="A22" s="79"/>
      <c r="B22" s="80">
        <v>400</v>
      </c>
      <c r="C22" s="81">
        <f>SUM(C18:C21)</f>
        <v>54186400</v>
      </c>
      <c r="D22" s="81">
        <f t="shared" ref="D22:N22" si="14">SUM(D18:D21)</f>
        <v>2128161.46</v>
      </c>
      <c r="E22" s="81">
        <f t="shared" si="14"/>
        <v>0</v>
      </c>
      <c r="F22" s="81">
        <f t="shared" si="14"/>
        <v>0</v>
      </c>
      <c r="G22" s="81">
        <f t="shared" si="14"/>
        <v>2128161.46</v>
      </c>
      <c r="H22" s="82">
        <f t="shared" si="0"/>
        <v>3.9274826524736836E-2</v>
      </c>
      <c r="I22" s="83">
        <v>698276647</v>
      </c>
      <c r="J22" s="84">
        <v>148859276.72999999</v>
      </c>
      <c r="K22" s="85">
        <f t="shared" si="1"/>
        <v>7.7600189312932874E-2</v>
      </c>
      <c r="L22" s="86">
        <f t="shared" si="2"/>
        <v>1.4296465136398893E-2</v>
      </c>
      <c r="M22" s="81">
        <f t="shared" si="14"/>
        <v>50493000</v>
      </c>
      <c r="N22" s="81">
        <f t="shared" si="14"/>
        <v>5014915.45</v>
      </c>
      <c r="O22" s="86">
        <f t="shared" si="3"/>
        <v>9.9319023428990155E-2</v>
      </c>
      <c r="P22" s="87">
        <v>756304016.25</v>
      </c>
      <c r="Q22" s="88">
        <v>156262592.02000001</v>
      </c>
      <c r="R22" s="85">
        <f t="shared" si="4"/>
        <v>6.6762834673760735E-2</v>
      </c>
      <c r="S22" s="86">
        <f t="shared" si="4"/>
        <v>3.2092872549804773E-2</v>
      </c>
      <c r="T22" s="89">
        <f t="shared" si="5"/>
        <v>-3693400</v>
      </c>
      <c r="U22" s="90">
        <f t="shared" si="6"/>
        <v>2886753.99</v>
      </c>
      <c r="V22" s="91">
        <f t="shared" si="7"/>
        <v>1.7796407413405879E-2</v>
      </c>
      <c r="W22" s="92">
        <f t="shared" si="8"/>
        <v>0.93183898542807786</v>
      </c>
      <c r="X22" s="92">
        <f t="shared" si="9"/>
        <v>2.3564544064245956</v>
      </c>
      <c r="Y22" s="92">
        <f t="shared" si="10"/>
        <v>1.5080092912595444E-8</v>
      </c>
    </row>
    <row r="23" spans="1:25" s="120" customFormat="1" ht="30" customHeight="1" thickBot="1">
      <c r="A23" s="109"/>
      <c r="B23" s="110">
        <v>501</v>
      </c>
      <c r="C23" s="111">
        <v>2672110</v>
      </c>
      <c r="D23" s="112">
        <v>167742</v>
      </c>
      <c r="E23" s="112">
        <v>0</v>
      </c>
      <c r="F23" s="112">
        <v>0</v>
      </c>
      <c r="G23" s="113">
        <f t="shared" si="11"/>
        <v>167742</v>
      </c>
      <c r="H23" s="114">
        <f t="shared" si="0"/>
        <v>6.2775110306087692E-2</v>
      </c>
      <c r="I23" s="100">
        <v>698276647</v>
      </c>
      <c r="J23" s="103">
        <v>148859276.72999999</v>
      </c>
      <c r="K23" s="85">
        <f t="shared" si="1"/>
        <v>3.8267211304862671E-3</v>
      </c>
      <c r="L23" s="115">
        <f t="shared" si="2"/>
        <v>1.1268494895635519E-3</v>
      </c>
      <c r="M23" s="112">
        <v>4183691.44</v>
      </c>
      <c r="N23" s="112">
        <v>196988.06</v>
      </c>
      <c r="O23" s="115">
        <f t="shared" si="3"/>
        <v>4.7084748678310751E-2</v>
      </c>
      <c r="P23" s="103">
        <v>756304016.25</v>
      </c>
      <c r="Q23" s="112">
        <v>156262592.02000001</v>
      </c>
      <c r="R23" s="85">
        <f t="shared" si="4"/>
        <v>5.5317588563711401E-3</v>
      </c>
      <c r="S23" s="115">
        <f t="shared" si="4"/>
        <v>1.2606219918250654E-3</v>
      </c>
      <c r="T23" s="116">
        <f t="shared" si="5"/>
        <v>1511581.44</v>
      </c>
      <c r="U23" s="117">
        <f t="shared" si="6"/>
        <v>29246.059999999998</v>
      </c>
      <c r="V23" s="118">
        <f t="shared" si="7"/>
        <v>1.3377250226151351E-4</v>
      </c>
      <c r="W23" s="119">
        <f t="shared" si="8"/>
        <v>1.5656883286990431</v>
      </c>
      <c r="X23" s="119">
        <f t="shared" si="9"/>
        <v>1.1743514444802137</v>
      </c>
      <c r="Y23" s="119">
        <f t="shared" si="10"/>
        <v>7.5152435992480445E-9</v>
      </c>
    </row>
    <row r="24" spans="1:25" s="120" customFormat="1" ht="30" customHeight="1" thickBot="1">
      <c r="A24" s="109"/>
      <c r="B24" s="110">
        <v>502</v>
      </c>
      <c r="C24" s="111">
        <v>8597008.7699999996</v>
      </c>
      <c r="D24" s="112">
        <v>1265760.68</v>
      </c>
      <c r="E24" s="112">
        <v>0</v>
      </c>
      <c r="F24" s="112">
        <v>50000</v>
      </c>
      <c r="G24" s="113">
        <f t="shared" si="11"/>
        <v>1215760.68</v>
      </c>
      <c r="H24" s="114">
        <f t="shared" si="0"/>
        <v>0.14141670812788992</v>
      </c>
      <c r="I24" s="100">
        <v>698276647</v>
      </c>
      <c r="J24" s="103">
        <v>148859276.72999999</v>
      </c>
      <c r="K24" s="85">
        <f t="shared" si="1"/>
        <v>1.2311751806300919E-2</v>
      </c>
      <c r="L24" s="115">
        <f t="shared" si="2"/>
        <v>8.1671811573096574E-3</v>
      </c>
      <c r="M24" s="112">
        <v>9491872</v>
      </c>
      <c r="N24" s="112">
        <v>11684.74</v>
      </c>
      <c r="O24" s="115">
        <f t="shared" si="3"/>
        <v>1.2310258713981814E-3</v>
      </c>
      <c r="P24" s="103">
        <v>756304016.25</v>
      </c>
      <c r="Q24" s="112">
        <v>156262592.02000001</v>
      </c>
      <c r="R24" s="85">
        <f t="shared" si="4"/>
        <v>1.255033927634521E-2</v>
      </c>
      <c r="S24" s="115">
        <f t="shared" si="4"/>
        <v>7.4776309857348794E-5</v>
      </c>
      <c r="T24" s="116">
        <f t="shared" si="5"/>
        <v>894863.23000000045</v>
      </c>
      <c r="U24" s="117">
        <f t="shared" si="6"/>
        <v>-1204075.94</v>
      </c>
      <c r="V24" s="118">
        <f t="shared" si="7"/>
        <v>-8.0924048474523089E-3</v>
      </c>
      <c r="W24" s="119">
        <f t="shared" si="8"/>
        <v>1.1040900682947659</v>
      </c>
      <c r="X24" s="119">
        <f t="shared" si="9"/>
        <v>9.611052727910234E-3</v>
      </c>
      <c r="Y24" s="119">
        <f t="shared" si="10"/>
        <v>6.1505780773687136E-11</v>
      </c>
    </row>
    <row r="25" spans="1:25" s="120" customFormat="1" ht="30" customHeight="1">
      <c r="A25" s="109"/>
      <c r="B25" s="110">
        <v>503</v>
      </c>
      <c r="C25" s="111">
        <v>26177484.600000001</v>
      </c>
      <c r="D25" s="112">
        <v>6033259.1799999997</v>
      </c>
      <c r="E25" s="112">
        <v>0</v>
      </c>
      <c r="F25" s="112">
        <v>17423.490000000002</v>
      </c>
      <c r="G25" s="113">
        <f t="shared" si="11"/>
        <v>6015835.6899999995</v>
      </c>
      <c r="H25" s="114">
        <f t="shared" si="0"/>
        <v>0.22980953983638286</v>
      </c>
      <c r="I25" s="100">
        <v>698276647</v>
      </c>
      <c r="J25" s="103">
        <v>148859276.72999999</v>
      </c>
      <c r="K25" s="85">
        <f t="shared" si="1"/>
        <v>3.7488701236775002E-2</v>
      </c>
      <c r="L25" s="115">
        <f t="shared" si="2"/>
        <v>4.0412904201539847E-2</v>
      </c>
      <c r="M25" s="112">
        <v>28740099.879999999</v>
      </c>
      <c r="N25" s="112">
        <v>5676018.1799999997</v>
      </c>
      <c r="O25" s="115">
        <f t="shared" si="3"/>
        <v>0.19749472700858267</v>
      </c>
      <c r="P25" s="103">
        <v>756304016.25</v>
      </c>
      <c r="Q25" s="112">
        <v>156262592.02000001</v>
      </c>
      <c r="R25" s="85">
        <f t="shared" si="4"/>
        <v>3.8000723601208299E-2</v>
      </c>
      <c r="S25" s="115">
        <f t="shared" si="4"/>
        <v>3.6323589072895499E-2</v>
      </c>
      <c r="T25" s="116">
        <f t="shared" si="5"/>
        <v>2562615.2799999975</v>
      </c>
      <c r="U25" s="117">
        <f t="shared" si="6"/>
        <v>-339817.50999999978</v>
      </c>
      <c r="V25" s="118">
        <f t="shared" si="7"/>
        <v>-4.0893151286443483E-3</v>
      </c>
      <c r="W25" s="119">
        <f t="shared" si="8"/>
        <v>1.097893870215475</v>
      </c>
      <c r="X25" s="119">
        <f t="shared" si="9"/>
        <v>0.94351283387528828</v>
      </c>
      <c r="Y25" s="119">
        <f t="shared" si="10"/>
        <v>6.0379955412139095E-9</v>
      </c>
    </row>
    <row r="26" spans="1:25" s="93" customFormat="1" ht="30" customHeight="1" thickBot="1">
      <c r="A26" s="79"/>
      <c r="B26" s="80">
        <v>500</v>
      </c>
      <c r="C26" s="81">
        <f>SUM(C23:C25)</f>
        <v>37446603.370000005</v>
      </c>
      <c r="D26" s="81">
        <f t="shared" ref="D26:G26" si="15">SUM(D23:D25)</f>
        <v>7466761.8599999994</v>
      </c>
      <c r="E26" s="81">
        <f t="shared" si="15"/>
        <v>0</v>
      </c>
      <c r="F26" s="81">
        <f t="shared" si="15"/>
        <v>67423.490000000005</v>
      </c>
      <c r="G26" s="81">
        <f t="shared" si="15"/>
        <v>7399338.3699999992</v>
      </c>
      <c r="H26" s="82">
        <f t="shared" si="0"/>
        <v>0.19759705030891828</v>
      </c>
      <c r="I26" s="83">
        <v>698276647</v>
      </c>
      <c r="J26" s="84">
        <v>148859276.72999999</v>
      </c>
      <c r="K26" s="85">
        <f t="shared" si="1"/>
        <v>5.3627174173562192E-2</v>
      </c>
      <c r="L26" s="86">
        <f t="shared" si="2"/>
        <v>4.9706934848413056E-2</v>
      </c>
      <c r="M26" s="81">
        <f t="shared" ref="M26:N26" si="16">SUM(M23:M25)</f>
        <v>42415663.32</v>
      </c>
      <c r="N26" s="81">
        <f t="shared" si="16"/>
        <v>5884690.9799999995</v>
      </c>
      <c r="O26" s="86">
        <f t="shared" si="3"/>
        <v>0.13873862906737161</v>
      </c>
      <c r="P26" s="87">
        <v>756304016.25</v>
      </c>
      <c r="Q26" s="88">
        <v>156262592.02000001</v>
      </c>
      <c r="R26" s="85">
        <f t="shared" si="4"/>
        <v>5.6082821733924648E-2</v>
      </c>
      <c r="S26" s="86">
        <f t="shared" si="4"/>
        <v>3.7658987374577908E-2</v>
      </c>
      <c r="T26" s="89">
        <f t="shared" si="5"/>
        <v>4969059.9499999955</v>
      </c>
      <c r="U26" s="90">
        <f t="shared" si="6"/>
        <v>-1514647.3899999997</v>
      </c>
      <c r="V26" s="91">
        <f t="shared" si="7"/>
        <v>-1.2047947473835148E-2</v>
      </c>
      <c r="W26" s="92">
        <f t="shared" si="8"/>
        <v>1.1326972142413565</v>
      </c>
      <c r="X26" s="92">
        <f t="shared" si="9"/>
        <v>0.79529961811977523</v>
      </c>
      <c r="Y26" s="92">
        <f t="shared" si="10"/>
        <v>5.0895073980213059E-9</v>
      </c>
    </row>
    <row r="27" spans="1:25" s="108" customFormat="1" ht="30" customHeight="1" thickBot="1">
      <c r="A27" s="94"/>
      <c r="B27" s="95">
        <v>605</v>
      </c>
      <c r="C27" s="96">
        <v>1882.98</v>
      </c>
      <c r="D27" s="97">
        <v>1874.78</v>
      </c>
      <c r="E27" s="97">
        <v>0</v>
      </c>
      <c r="F27" s="97">
        <v>0</v>
      </c>
      <c r="G27" s="98">
        <f t="shared" si="11"/>
        <v>1874.78</v>
      </c>
      <c r="H27" s="99">
        <f t="shared" si="0"/>
        <v>0.99564520069251927</v>
      </c>
      <c r="I27" s="100">
        <v>698276647</v>
      </c>
      <c r="J27" s="101">
        <v>148859276.72999999</v>
      </c>
      <c r="K27" s="85">
        <f t="shared" si="1"/>
        <v>2.696610302077022E-6</v>
      </c>
      <c r="L27" s="102">
        <f t="shared" si="2"/>
        <v>1.2594310822834805E-5</v>
      </c>
      <c r="M27" s="97">
        <v>7710.88</v>
      </c>
      <c r="N27" s="97">
        <v>7629.72</v>
      </c>
      <c r="O27" s="102">
        <f t="shared" si="3"/>
        <v>0.98947461249559066</v>
      </c>
      <c r="P27" s="103">
        <v>756304016.25</v>
      </c>
      <c r="Q27" s="97">
        <v>156262592.02000001</v>
      </c>
      <c r="R27" s="85">
        <f t="shared" si="4"/>
        <v>1.0195476732006578E-5</v>
      </c>
      <c r="S27" s="102">
        <f t="shared" si="4"/>
        <v>4.8826273142989167E-5</v>
      </c>
      <c r="T27" s="104">
        <f t="shared" si="5"/>
        <v>5827.9</v>
      </c>
      <c r="U27" s="105">
        <f t="shared" si="6"/>
        <v>5754.9400000000005</v>
      </c>
      <c r="V27" s="106">
        <f t="shared" si="7"/>
        <v>3.6231962320154362E-5</v>
      </c>
      <c r="W27" s="107">
        <f t="shared" si="8"/>
        <v>4.095040839520335</v>
      </c>
      <c r="X27" s="107">
        <f t="shared" si="9"/>
        <v>4.0696615069501494</v>
      </c>
      <c r="Y27" s="107">
        <f t="shared" si="10"/>
        <v>2.6043734807811672E-8</v>
      </c>
    </row>
    <row r="28" spans="1:25" s="120" customFormat="1" ht="30" customHeight="1" thickBot="1">
      <c r="A28" s="109"/>
      <c r="B28" s="110">
        <v>701</v>
      </c>
      <c r="C28" s="111">
        <v>125864199.23</v>
      </c>
      <c r="D28" s="112">
        <v>27613996.469999999</v>
      </c>
      <c r="E28" s="112">
        <v>0</v>
      </c>
      <c r="F28" s="112">
        <v>2129.25</v>
      </c>
      <c r="G28" s="113">
        <f t="shared" si="11"/>
        <v>27611867.219999999</v>
      </c>
      <c r="H28" s="114">
        <f t="shared" si="0"/>
        <v>0.21937824567209141</v>
      </c>
      <c r="I28" s="100">
        <v>698276647</v>
      </c>
      <c r="J28" s="103">
        <v>148859276.72999999</v>
      </c>
      <c r="K28" s="85">
        <f t="shared" si="1"/>
        <v>0.18024976171084811</v>
      </c>
      <c r="L28" s="115">
        <f t="shared" si="2"/>
        <v>0.18548973115113429</v>
      </c>
      <c r="M28" s="112">
        <v>128810525.70999999</v>
      </c>
      <c r="N28" s="112">
        <v>28790523.52</v>
      </c>
      <c r="O28" s="115">
        <f t="shared" si="3"/>
        <v>0.22351064372501739</v>
      </c>
      <c r="P28" s="103">
        <v>756304016.25</v>
      </c>
      <c r="Q28" s="112">
        <v>156262592.02000001</v>
      </c>
      <c r="R28" s="85">
        <f t="shared" si="4"/>
        <v>0.17031580282845019</v>
      </c>
      <c r="S28" s="115">
        <f t="shared" si="4"/>
        <v>0.18424450246105675</v>
      </c>
      <c r="T28" s="116">
        <f t="shared" si="5"/>
        <v>2946326.4799999893</v>
      </c>
      <c r="U28" s="117">
        <f t="shared" si="6"/>
        <v>1178656.3000000007</v>
      </c>
      <c r="V28" s="118">
        <f t="shared" si="7"/>
        <v>-1.2452286900775378E-3</v>
      </c>
      <c r="W28" s="119">
        <f t="shared" si="8"/>
        <v>1.023408773090559</v>
      </c>
      <c r="X28" s="119">
        <f t="shared" si="9"/>
        <v>1.0426865843808732</v>
      </c>
      <c r="Y28" s="119">
        <f t="shared" si="10"/>
        <v>6.6726563978115771E-9</v>
      </c>
    </row>
    <row r="29" spans="1:25" s="120" customFormat="1" ht="30" customHeight="1" thickBot="1">
      <c r="A29" s="109"/>
      <c r="B29" s="110">
        <v>702</v>
      </c>
      <c r="C29" s="111">
        <v>299123755.26999998</v>
      </c>
      <c r="D29" s="112">
        <v>61150284.009999998</v>
      </c>
      <c r="E29" s="112">
        <v>0</v>
      </c>
      <c r="F29" s="112">
        <v>4071</v>
      </c>
      <c r="G29" s="113">
        <f t="shared" si="11"/>
        <v>61146213.009999998</v>
      </c>
      <c r="H29" s="114">
        <f t="shared" si="0"/>
        <v>0.20441777669850128</v>
      </c>
      <c r="I29" s="100">
        <v>698276647</v>
      </c>
      <c r="J29" s="103">
        <v>148859276.72999999</v>
      </c>
      <c r="K29" s="85">
        <f t="shared" si="1"/>
        <v>0.42837427909858194</v>
      </c>
      <c r="L29" s="115">
        <f t="shared" si="2"/>
        <v>0.41076521633855989</v>
      </c>
      <c r="M29" s="112">
        <v>276387892.79000002</v>
      </c>
      <c r="N29" s="112">
        <v>53851098.479999997</v>
      </c>
      <c r="O29" s="115">
        <f t="shared" si="3"/>
        <v>0.19483884744877791</v>
      </c>
      <c r="P29" s="103">
        <v>756304016.25</v>
      </c>
      <c r="Q29" s="112">
        <v>156262592.02000001</v>
      </c>
      <c r="R29" s="85">
        <f t="shared" si="4"/>
        <v>0.36544549129914794</v>
      </c>
      <c r="S29" s="115">
        <f t="shared" si="4"/>
        <v>0.34461925777544766</v>
      </c>
      <c r="T29" s="116">
        <f t="shared" si="5"/>
        <v>-22735862.479999959</v>
      </c>
      <c r="U29" s="117">
        <f t="shared" si="6"/>
        <v>-7295114.5300000012</v>
      </c>
      <c r="V29" s="118">
        <f t="shared" si="7"/>
        <v>-6.6145958563112228E-2</v>
      </c>
      <c r="W29" s="119">
        <f t="shared" si="8"/>
        <v>0.92399178574273466</v>
      </c>
      <c r="X29" s="119">
        <f t="shared" si="9"/>
        <v>0.88069392737687713</v>
      </c>
      <c r="Y29" s="119">
        <f t="shared" si="10"/>
        <v>5.6359869370665331E-9</v>
      </c>
    </row>
    <row r="30" spans="1:25" s="120" customFormat="1" ht="30" customHeight="1" thickBot="1">
      <c r="A30" s="109"/>
      <c r="B30" s="121">
        <v>703</v>
      </c>
      <c r="C30" s="111">
        <v>0</v>
      </c>
      <c r="D30" s="112"/>
      <c r="E30" s="112"/>
      <c r="F30" s="112"/>
      <c r="G30" s="113">
        <v>0</v>
      </c>
      <c r="H30" s="114" t="e">
        <f t="shared" si="0"/>
        <v>#DIV/0!</v>
      </c>
      <c r="I30" s="100">
        <v>698276647</v>
      </c>
      <c r="J30" s="103">
        <v>148859276.72999999</v>
      </c>
      <c r="K30" s="85">
        <f t="shared" si="1"/>
        <v>0</v>
      </c>
      <c r="L30" s="115">
        <f t="shared" si="2"/>
        <v>0</v>
      </c>
      <c r="M30" s="112">
        <v>31884008.780000001</v>
      </c>
      <c r="N30" s="112">
        <v>7158691.3300000001</v>
      </c>
      <c r="O30" s="115">
        <f t="shared" si="3"/>
        <v>0.22452293810966639</v>
      </c>
      <c r="P30" s="103">
        <v>756304016.25</v>
      </c>
      <c r="Q30" s="112">
        <v>156262592.02000001</v>
      </c>
      <c r="R30" s="85">
        <f t="shared" si="4"/>
        <v>4.2157661594990903E-2</v>
      </c>
      <c r="S30" s="115">
        <f t="shared" si="4"/>
        <v>4.5811932577463972E-2</v>
      </c>
      <c r="T30" s="116">
        <f t="shared" si="5"/>
        <v>31884008.780000001</v>
      </c>
      <c r="U30" s="117">
        <f t="shared" si="6"/>
        <v>7158691.3300000001</v>
      </c>
      <c r="V30" s="118">
        <f t="shared" si="7"/>
        <v>4.5811932577463972E-2</v>
      </c>
      <c r="W30" s="119" t="e">
        <f t="shared" si="8"/>
        <v>#DIV/0!</v>
      </c>
      <c r="X30" s="119" t="e">
        <f t="shared" si="9"/>
        <v>#DIV/0!</v>
      </c>
      <c r="Y30" s="119" t="e">
        <f t="shared" si="10"/>
        <v>#DIV/0!</v>
      </c>
    </row>
    <row r="31" spans="1:25" s="120" customFormat="1" ht="30" customHeight="1" thickBot="1">
      <c r="A31" s="109"/>
      <c r="B31" s="110">
        <v>707</v>
      </c>
      <c r="C31" s="111">
        <v>4114665</v>
      </c>
      <c r="D31" s="112">
        <v>66212.179999999993</v>
      </c>
      <c r="E31" s="112">
        <v>0</v>
      </c>
      <c r="F31" s="112">
        <v>0</v>
      </c>
      <c r="G31" s="113">
        <f t="shared" si="11"/>
        <v>66212.179999999993</v>
      </c>
      <c r="H31" s="114">
        <f t="shared" si="0"/>
        <v>1.6091754735804736E-2</v>
      </c>
      <c r="I31" s="100">
        <v>698276647</v>
      </c>
      <c r="J31" s="103">
        <v>148859276.72999999</v>
      </c>
      <c r="K31" s="85">
        <f t="shared" si="1"/>
        <v>5.8926000428022336E-3</v>
      </c>
      <c r="L31" s="115">
        <f t="shared" si="2"/>
        <v>4.4479713629198419E-4</v>
      </c>
      <c r="M31" s="112">
        <v>4920506.6500000004</v>
      </c>
      <c r="N31" s="112">
        <v>2090188.88</v>
      </c>
      <c r="O31" s="115">
        <f t="shared" si="3"/>
        <v>0.42479139419514855</v>
      </c>
      <c r="P31" s="103">
        <v>756304016.25</v>
      </c>
      <c r="Q31" s="112">
        <v>156262592.02000001</v>
      </c>
      <c r="R31" s="85">
        <f t="shared" si="4"/>
        <v>6.5059903746081688E-3</v>
      </c>
      <c r="S31" s="115">
        <f t="shared" si="4"/>
        <v>1.3376130863952885E-2</v>
      </c>
      <c r="T31" s="116">
        <f t="shared" si="5"/>
        <v>805841.65000000037</v>
      </c>
      <c r="U31" s="117">
        <f t="shared" si="6"/>
        <v>2023976.7</v>
      </c>
      <c r="V31" s="118">
        <f t="shared" si="7"/>
        <v>1.29313337276609E-2</v>
      </c>
      <c r="W31" s="119">
        <f t="shared" si="8"/>
        <v>1.1958462353557338</v>
      </c>
      <c r="X31" s="119">
        <f t="shared" si="9"/>
        <v>31.568042012813958</v>
      </c>
      <c r="Y31" s="119">
        <f t="shared" si="10"/>
        <v>2.0201918837218297E-7</v>
      </c>
    </row>
    <row r="32" spans="1:25" s="120" customFormat="1" ht="30" customHeight="1">
      <c r="A32" s="109"/>
      <c r="B32" s="110">
        <v>709</v>
      </c>
      <c r="C32" s="111">
        <v>20472680.5</v>
      </c>
      <c r="D32" s="112">
        <v>5539484.1900000004</v>
      </c>
      <c r="E32" s="112">
        <v>0</v>
      </c>
      <c r="F32" s="112">
        <v>45247.1</v>
      </c>
      <c r="G32" s="113">
        <f t="shared" si="11"/>
        <v>5494237.0900000008</v>
      </c>
      <c r="H32" s="114">
        <f t="shared" si="0"/>
        <v>0.26836920988436275</v>
      </c>
      <c r="I32" s="100">
        <v>698276647</v>
      </c>
      <c r="J32" s="103">
        <v>148859276.72999999</v>
      </c>
      <c r="K32" s="85">
        <f t="shared" si="1"/>
        <v>2.9318867511833029E-2</v>
      </c>
      <c r="L32" s="115">
        <f t="shared" si="2"/>
        <v>3.6908933125917393E-2</v>
      </c>
      <c r="M32" s="112">
        <v>21440166.07</v>
      </c>
      <c r="N32" s="112">
        <v>6347779.0199999996</v>
      </c>
      <c r="O32" s="115">
        <f t="shared" si="3"/>
        <v>0.29606948935354022</v>
      </c>
      <c r="P32" s="103">
        <v>756304016.25</v>
      </c>
      <c r="Q32" s="112">
        <v>156262592.02000001</v>
      </c>
      <c r="R32" s="85">
        <f t="shared" si="4"/>
        <v>2.8348607979509721E-2</v>
      </c>
      <c r="S32" s="115">
        <f t="shared" si="4"/>
        <v>4.0622512003304981E-2</v>
      </c>
      <c r="T32" s="116">
        <f t="shared" si="5"/>
        <v>967485.5700000003</v>
      </c>
      <c r="U32" s="117">
        <f t="shared" si="6"/>
        <v>853541.92999999877</v>
      </c>
      <c r="V32" s="118">
        <f t="shared" si="7"/>
        <v>3.7135788773875883E-3</v>
      </c>
      <c r="W32" s="119">
        <f t="shared" si="8"/>
        <v>1.0472573960210048</v>
      </c>
      <c r="X32" s="119">
        <f t="shared" si="9"/>
        <v>1.1553522201569206</v>
      </c>
      <c r="Y32" s="119">
        <f t="shared" si="10"/>
        <v>7.3936583620028988E-9</v>
      </c>
    </row>
    <row r="33" spans="1:25" s="93" customFormat="1" ht="30" customHeight="1" thickBot="1">
      <c r="A33" s="79"/>
      <c r="B33" s="80">
        <v>700</v>
      </c>
      <c r="C33" s="81">
        <f>SUM(C28:C32)</f>
        <v>449575300</v>
      </c>
      <c r="D33" s="81">
        <f t="shared" ref="D33:N33" si="17">SUM(D28:D32)</f>
        <v>94369976.849999994</v>
      </c>
      <c r="E33" s="81">
        <f t="shared" si="17"/>
        <v>0</v>
      </c>
      <c r="F33" s="81">
        <f t="shared" si="17"/>
        <v>51447.35</v>
      </c>
      <c r="G33" s="81">
        <f t="shared" si="17"/>
        <v>94318529.5</v>
      </c>
      <c r="H33" s="82">
        <f t="shared" si="0"/>
        <v>0.20979473182801636</v>
      </c>
      <c r="I33" s="83">
        <v>698276647</v>
      </c>
      <c r="J33" s="84">
        <v>148859276.72999999</v>
      </c>
      <c r="K33" s="85">
        <f t="shared" si="1"/>
        <v>0.64383550836406533</v>
      </c>
      <c r="L33" s="86">
        <f t="shared" si="2"/>
        <v>0.63360867775190355</v>
      </c>
      <c r="M33" s="81">
        <f t="shared" si="17"/>
        <v>463443099.99999994</v>
      </c>
      <c r="N33" s="81">
        <f t="shared" si="17"/>
        <v>98238281.229999989</v>
      </c>
      <c r="O33" s="86">
        <f t="shared" si="3"/>
        <v>0.2119748491886059</v>
      </c>
      <c r="P33" s="87">
        <v>756304016.25</v>
      </c>
      <c r="Q33" s="88">
        <v>156262592.02000001</v>
      </c>
      <c r="R33" s="85">
        <f t="shared" si="4"/>
        <v>0.61277355407670686</v>
      </c>
      <c r="S33" s="86">
        <f t="shared" si="4"/>
        <v>0.62867433568122622</v>
      </c>
      <c r="T33" s="89">
        <f t="shared" si="5"/>
        <v>13867799.99999994</v>
      </c>
      <c r="U33" s="90">
        <f t="shared" si="6"/>
        <v>3919751.7299999893</v>
      </c>
      <c r="V33" s="91">
        <f t="shared" si="7"/>
        <v>-4.9343420706773333E-3</v>
      </c>
      <c r="W33" s="92">
        <f t="shared" si="8"/>
        <v>1.0308464455231414</v>
      </c>
      <c r="X33" s="92">
        <f t="shared" si="9"/>
        <v>1.041558660326654</v>
      </c>
      <c r="Y33" s="92">
        <f t="shared" si="10"/>
        <v>6.6654382655661126E-9</v>
      </c>
    </row>
    <row r="34" spans="1:25" s="120" customFormat="1" ht="30" customHeight="1" thickBot="1">
      <c r="A34" s="109"/>
      <c r="B34" s="110">
        <v>801</v>
      </c>
      <c r="C34" s="111">
        <v>51875747</v>
      </c>
      <c r="D34" s="112">
        <v>17238045.359999999</v>
      </c>
      <c r="E34" s="112">
        <v>0</v>
      </c>
      <c r="F34" s="112">
        <v>0</v>
      </c>
      <c r="G34" s="113">
        <f t="shared" si="11"/>
        <v>17238045.359999999</v>
      </c>
      <c r="H34" s="114">
        <f t="shared" si="0"/>
        <v>0.33229488454402401</v>
      </c>
      <c r="I34" s="122">
        <v>698276647</v>
      </c>
      <c r="J34" s="103">
        <v>148859276.72999999</v>
      </c>
      <c r="K34" s="85">
        <f t="shared" si="1"/>
        <v>7.4291109724023183E-2</v>
      </c>
      <c r="L34" s="115">
        <f t="shared" si="2"/>
        <v>0.11580094797361039</v>
      </c>
      <c r="M34" s="112">
        <v>79267500</v>
      </c>
      <c r="N34" s="112">
        <v>16985159.75</v>
      </c>
      <c r="O34" s="115">
        <f t="shared" si="3"/>
        <v>0.21427646576465764</v>
      </c>
      <c r="P34" s="103">
        <v>756304016.25</v>
      </c>
      <c r="Q34" s="112">
        <v>156262592.02000001</v>
      </c>
      <c r="R34" s="85">
        <f t="shared" si="4"/>
        <v>0.10480904278815537</v>
      </c>
      <c r="S34" s="115">
        <f t="shared" si="4"/>
        <v>0.10869626268471262</v>
      </c>
      <c r="T34" s="116">
        <f t="shared" si="5"/>
        <v>27391753</v>
      </c>
      <c r="U34" s="117">
        <f t="shared" si="6"/>
        <v>-252885.6099999994</v>
      </c>
      <c r="V34" s="118">
        <f t="shared" si="7"/>
        <v>-7.1046852888977663E-3</v>
      </c>
      <c r="W34" s="119">
        <f t="shared" si="8"/>
        <v>1.5280261891939599</v>
      </c>
      <c r="X34" s="119">
        <f t="shared" si="9"/>
        <v>0.98532979785592123</v>
      </c>
      <c r="Y34" s="119">
        <f t="shared" si="10"/>
        <v>6.3056025445284379E-9</v>
      </c>
    </row>
    <row r="35" spans="1:25" s="126" customFormat="1" ht="30" customHeight="1">
      <c r="A35" s="123"/>
      <c r="B35" s="110">
        <v>804</v>
      </c>
      <c r="C35" s="111">
        <v>3104000</v>
      </c>
      <c r="D35" s="112">
        <v>890680.38</v>
      </c>
      <c r="E35" s="112">
        <v>0</v>
      </c>
      <c r="F35" s="112">
        <v>82373.78</v>
      </c>
      <c r="G35" s="113">
        <f t="shared" si="11"/>
        <v>808306.6</v>
      </c>
      <c r="H35" s="114">
        <f t="shared" si="0"/>
        <v>0.26040805412371132</v>
      </c>
      <c r="I35" s="122">
        <v>698276647</v>
      </c>
      <c r="J35" s="103">
        <v>148859276.72999999</v>
      </c>
      <c r="K35" s="85">
        <f t="shared" si="1"/>
        <v>4.4452295710241613E-3</v>
      </c>
      <c r="L35" s="115">
        <f t="shared" si="2"/>
        <v>5.4300048861993418E-3</v>
      </c>
      <c r="M35" s="112">
        <v>2879200</v>
      </c>
      <c r="N35" s="112">
        <v>789179.43</v>
      </c>
      <c r="O35" s="115">
        <f t="shared" si="3"/>
        <v>0.27409677340928035</v>
      </c>
      <c r="P35" s="103">
        <v>756304016.25</v>
      </c>
      <c r="Q35" s="112">
        <v>156262592.02000001</v>
      </c>
      <c r="R35" s="85">
        <f t="shared" si="4"/>
        <v>3.8069346957537065E-3</v>
      </c>
      <c r="S35" s="115">
        <f t="shared" si="4"/>
        <v>5.0503413504045368E-3</v>
      </c>
      <c r="T35" s="116">
        <f t="shared" si="5"/>
        <v>-224800</v>
      </c>
      <c r="U35" s="117">
        <f t="shared" si="6"/>
        <v>-19127.169999999925</v>
      </c>
      <c r="V35" s="124">
        <f t="shared" si="7"/>
        <v>-3.7966353579480493E-4</v>
      </c>
      <c r="W35" s="125">
        <f t="shared" si="8"/>
        <v>0.9275773195876289</v>
      </c>
      <c r="X35" s="125">
        <f t="shared" si="9"/>
        <v>0.97633673905421536</v>
      </c>
      <c r="Y35" s="125">
        <f t="shared" si="10"/>
        <v>6.2480516061659489E-9</v>
      </c>
    </row>
    <row r="36" spans="1:25" s="93" customFormat="1" ht="30" customHeight="1" thickBot="1">
      <c r="A36" s="79"/>
      <c r="B36" s="80">
        <v>800</v>
      </c>
      <c r="C36" s="81">
        <f>SUM(C34:C35)</f>
        <v>54979747</v>
      </c>
      <c r="D36" s="81">
        <f t="shared" ref="D36:N36" si="18">SUM(D34:D35)</f>
        <v>18128725.739999998</v>
      </c>
      <c r="E36" s="81">
        <f t="shared" si="18"/>
        <v>0</v>
      </c>
      <c r="F36" s="81">
        <f t="shared" si="18"/>
        <v>82373.78</v>
      </c>
      <c r="G36" s="81">
        <f t="shared" si="18"/>
        <v>18046351.960000001</v>
      </c>
      <c r="H36" s="82">
        <f t="shared" si="0"/>
        <v>0.3282363587449757</v>
      </c>
      <c r="I36" s="83">
        <v>698276647</v>
      </c>
      <c r="J36" s="84">
        <v>148859276.72999999</v>
      </c>
      <c r="K36" s="85">
        <f t="shared" si="1"/>
        <v>7.8736339295047336E-2</v>
      </c>
      <c r="L36" s="86">
        <f t="shared" si="2"/>
        <v>0.12123095285980974</v>
      </c>
      <c r="M36" s="81">
        <f t="shared" si="18"/>
        <v>82146700</v>
      </c>
      <c r="N36" s="81">
        <f t="shared" si="18"/>
        <v>17774339.18</v>
      </c>
      <c r="O36" s="86">
        <f t="shared" si="3"/>
        <v>0.21637313708280428</v>
      </c>
      <c r="P36" s="87">
        <v>756304016.25</v>
      </c>
      <c r="Q36" s="88">
        <v>156262592.02000001</v>
      </c>
      <c r="R36" s="85">
        <f t="shared" si="4"/>
        <v>0.10861597748390907</v>
      </c>
      <c r="S36" s="86">
        <f t="shared" si="4"/>
        <v>0.11374660403511716</v>
      </c>
      <c r="T36" s="89">
        <f t="shared" si="5"/>
        <v>27166953</v>
      </c>
      <c r="U36" s="90">
        <f t="shared" si="6"/>
        <v>-272012.78000000119</v>
      </c>
      <c r="V36" s="91">
        <f t="shared" si="7"/>
        <v>-7.4843488246925799E-3</v>
      </c>
      <c r="W36" s="92">
        <f t="shared" si="8"/>
        <v>1.4941265553659242</v>
      </c>
      <c r="X36" s="92">
        <f t="shared" si="9"/>
        <v>0.98492699352185298</v>
      </c>
      <c r="Y36" s="92">
        <f t="shared" si="10"/>
        <v>6.3030248045277045E-9</v>
      </c>
    </row>
    <row r="37" spans="1:25" s="126" customFormat="1" ht="30" customHeight="1" thickBot="1">
      <c r="A37" s="123"/>
      <c r="B37" s="110">
        <v>1001</v>
      </c>
      <c r="C37" s="111">
        <v>1446900</v>
      </c>
      <c r="D37" s="112">
        <v>460769.88</v>
      </c>
      <c r="E37" s="112">
        <v>0</v>
      </c>
      <c r="F37" s="112">
        <v>0</v>
      </c>
      <c r="G37" s="113">
        <f t="shared" si="11"/>
        <v>460769.88</v>
      </c>
      <c r="H37" s="114">
        <f t="shared" si="0"/>
        <v>0.31845316193240719</v>
      </c>
      <c r="I37" s="122">
        <v>698276647</v>
      </c>
      <c r="J37" s="103">
        <v>148859276.72999999</v>
      </c>
      <c r="K37" s="85">
        <f t="shared" si="1"/>
        <v>2.0721013744571066E-3</v>
      </c>
      <c r="L37" s="115">
        <f t="shared" si="2"/>
        <v>3.0953386992181985E-3</v>
      </c>
      <c r="M37" s="112">
        <v>1696000</v>
      </c>
      <c r="N37" s="112">
        <v>544046.21</v>
      </c>
      <c r="O37" s="115">
        <f t="shared" si="3"/>
        <v>0.32078196344339621</v>
      </c>
      <c r="P37" s="103">
        <v>756304016.25</v>
      </c>
      <c r="Q37" s="112">
        <v>156262592.02000001</v>
      </c>
      <c r="R37" s="85">
        <f t="shared" si="4"/>
        <v>2.2424844554036838E-3</v>
      </c>
      <c r="S37" s="115">
        <f t="shared" si="4"/>
        <v>3.4816151643661947E-3</v>
      </c>
      <c r="T37" s="116">
        <f t="shared" si="5"/>
        <v>249100</v>
      </c>
      <c r="U37" s="117">
        <f t="shared" si="6"/>
        <v>83276.329999999958</v>
      </c>
      <c r="V37" s="124">
        <f t="shared" si="7"/>
        <v>3.8627646514799614E-4</v>
      </c>
      <c r="W37" s="125">
        <f t="shared" si="8"/>
        <v>1.1721611721611722</v>
      </c>
      <c r="X37" s="125">
        <f t="shared" si="9"/>
        <v>1.1807330157952163</v>
      </c>
      <c r="Y37" s="125">
        <f t="shared" si="10"/>
        <v>7.5560823645117479E-9</v>
      </c>
    </row>
    <row r="38" spans="1:25" s="126" customFormat="1" ht="30" customHeight="1" thickBot="1">
      <c r="A38" s="123"/>
      <c r="B38" s="110">
        <v>1003</v>
      </c>
      <c r="C38" s="111">
        <v>14555800</v>
      </c>
      <c r="D38" s="112">
        <v>3798704.41</v>
      </c>
      <c r="E38" s="112">
        <v>0</v>
      </c>
      <c r="F38" s="112">
        <v>77998.490000000005</v>
      </c>
      <c r="G38" s="113">
        <f t="shared" si="11"/>
        <v>3720705.92</v>
      </c>
      <c r="H38" s="114">
        <f t="shared" si="0"/>
        <v>0.25561672460462498</v>
      </c>
      <c r="I38" s="122">
        <v>698276647</v>
      </c>
      <c r="J38" s="103">
        <v>148859276.72999999</v>
      </c>
      <c r="K38" s="85">
        <f t="shared" si="1"/>
        <v>2.0845319777678315E-2</v>
      </c>
      <c r="L38" s="115">
        <f t="shared" si="2"/>
        <v>2.4994787034660883E-2</v>
      </c>
      <c r="M38" s="112">
        <v>15918381</v>
      </c>
      <c r="N38" s="112">
        <v>3961413.11</v>
      </c>
      <c r="O38" s="115">
        <f t="shared" si="3"/>
        <v>0.24885778962069069</v>
      </c>
      <c r="P38" s="103">
        <v>756304016.25</v>
      </c>
      <c r="Q38" s="112">
        <v>156262592.02000001</v>
      </c>
      <c r="R38" s="85">
        <f t="shared" si="4"/>
        <v>2.1047595488026736E-2</v>
      </c>
      <c r="S38" s="115">
        <f t="shared" si="4"/>
        <v>2.5351000894014222E-2</v>
      </c>
      <c r="T38" s="116">
        <f t="shared" si="5"/>
        <v>1362581</v>
      </c>
      <c r="U38" s="117">
        <f t="shared" si="6"/>
        <v>240707.18999999994</v>
      </c>
      <c r="V38" s="124">
        <f t="shared" si="7"/>
        <v>3.5621385935333955E-4</v>
      </c>
      <c r="W38" s="125">
        <f t="shared" si="8"/>
        <v>1.0936108630236745</v>
      </c>
      <c r="X38" s="125">
        <f t="shared" si="9"/>
        <v>1.0646939573230232</v>
      </c>
      <c r="Y38" s="125">
        <f t="shared" si="10"/>
        <v>6.8134922348322068E-9</v>
      </c>
    </row>
    <row r="39" spans="1:25" s="126" customFormat="1" ht="30" customHeight="1">
      <c r="A39" s="123"/>
      <c r="B39" s="110">
        <v>1004</v>
      </c>
      <c r="C39" s="111">
        <v>4068600</v>
      </c>
      <c r="D39" s="112">
        <v>1028795.48</v>
      </c>
      <c r="E39" s="112">
        <v>0</v>
      </c>
      <c r="F39" s="112">
        <v>10925.84</v>
      </c>
      <c r="G39" s="113">
        <f t="shared" si="11"/>
        <v>1017869.64</v>
      </c>
      <c r="H39" s="114">
        <f t="shared" si="0"/>
        <v>0.25017687656687804</v>
      </c>
      <c r="I39" s="122">
        <v>698276647</v>
      </c>
      <c r="J39" s="103">
        <v>148859276.72999999</v>
      </c>
      <c r="K39" s="85">
        <f t="shared" si="1"/>
        <v>5.8266304873288996E-3</v>
      </c>
      <c r="L39" s="115">
        <f t="shared" si="2"/>
        <v>6.8377978340322413E-3</v>
      </c>
      <c r="M39" s="112">
        <v>3622900</v>
      </c>
      <c r="N39" s="112">
        <v>1315197.99</v>
      </c>
      <c r="O39" s="115">
        <f t="shared" si="3"/>
        <v>0.36302354191393632</v>
      </c>
      <c r="P39" s="103">
        <v>756304016.25</v>
      </c>
      <c r="Q39" s="112">
        <v>156262592.02000001</v>
      </c>
      <c r="R39" s="85">
        <f t="shared" si="4"/>
        <v>4.7902694183266543E-3</v>
      </c>
      <c r="S39" s="115">
        <f t="shared" si="4"/>
        <v>8.4165888521269897E-3</v>
      </c>
      <c r="T39" s="116">
        <f t="shared" si="5"/>
        <v>-445700</v>
      </c>
      <c r="U39" s="117">
        <f t="shared" si="6"/>
        <v>297328.34999999998</v>
      </c>
      <c r="V39" s="124">
        <f t="shared" si="7"/>
        <v>1.5787910180947483E-3</v>
      </c>
      <c r="W39" s="125">
        <f t="shared" si="8"/>
        <v>0.89045371872388535</v>
      </c>
      <c r="X39" s="125">
        <f t="shared" si="9"/>
        <v>1.2921084766807662</v>
      </c>
      <c r="Y39" s="125">
        <f t="shared" si="10"/>
        <v>8.2688278747826587E-9</v>
      </c>
    </row>
    <row r="40" spans="1:25" s="93" customFormat="1" ht="30" customHeight="1" thickBot="1">
      <c r="A40" s="79"/>
      <c r="B40" s="80">
        <v>1000</v>
      </c>
      <c r="C40" s="81">
        <f>SUM(C37:C39)</f>
        <v>20071300</v>
      </c>
      <c r="D40" s="81">
        <f t="shared" ref="D40:N40" si="19">SUM(D37:D39)</f>
        <v>5288269.7699999996</v>
      </c>
      <c r="E40" s="81">
        <f t="shared" si="19"/>
        <v>0</v>
      </c>
      <c r="F40" s="81">
        <f t="shared" si="19"/>
        <v>88924.33</v>
      </c>
      <c r="G40" s="81">
        <f t="shared" si="19"/>
        <v>5199345.4399999995</v>
      </c>
      <c r="H40" s="82">
        <f t="shared" si="0"/>
        <v>0.25904378092101654</v>
      </c>
      <c r="I40" s="83">
        <v>698276647</v>
      </c>
      <c r="J40" s="84">
        <v>148859276.72999999</v>
      </c>
      <c r="K40" s="85">
        <f t="shared" si="1"/>
        <v>2.8744051639464321E-2</v>
      </c>
      <c r="L40" s="86">
        <f t="shared" si="2"/>
        <v>3.4927923567911315E-2</v>
      </c>
      <c r="M40" s="81">
        <f t="shared" si="19"/>
        <v>21237281</v>
      </c>
      <c r="N40" s="81">
        <f t="shared" si="19"/>
        <v>5820657.3100000005</v>
      </c>
      <c r="O40" s="86">
        <f t="shared" si="3"/>
        <v>0.27407733174505722</v>
      </c>
      <c r="P40" s="87">
        <v>756304016.25</v>
      </c>
      <c r="Q40" s="88">
        <v>156262592.02000001</v>
      </c>
      <c r="R40" s="85">
        <f t="shared" si="4"/>
        <v>2.8080349361757077E-2</v>
      </c>
      <c r="S40" s="86">
        <f t="shared" si="4"/>
        <v>3.7249204910507414E-2</v>
      </c>
      <c r="T40" s="89">
        <f t="shared" si="5"/>
        <v>1165981</v>
      </c>
      <c r="U40" s="90">
        <f t="shared" si="6"/>
        <v>621311.87000000104</v>
      </c>
      <c r="V40" s="91">
        <f t="shared" si="7"/>
        <v>2.3212813425960988E-3</v>
      </c>
      <c r="W40" s="92">
        <f t="shared" si="8"/>
        <v>1.0580919521904411</v>
      </c>
      <c r="X40" s="92">
        <f t="shared" si="9"/>
        <v>1.1194980939754604</v>
      </c>
      <c r="Y40" s="92">
        <f t="shared" si="10"/>
        <v>7.164210445403185E-9</v>
      </c>
    </row>
    <row r="41" spans="1:25" s="137" customFormat="1" ht="30" customHeight="1" thickBot="1">
      <c r="A41" s="127"/>
      <c r="B41" s="128">
        <v>1101</v>
      </c>
      <c r="C41" s="129">
        <v>25747400</v>
      </c>
      <c r="D41" s="130">
        <v>6166832.2400000002</v>
      </c>
      <c r="E41" s="130">
        <v>0</v>
      </c>
      <c r="F41" s="130">
        <v>0</v>
      </c>
      <c r="G41" s="131">
        <f t="shared" si="11"/>
        <v>6166832.2400000002</v>
      </c>
      <c r="H41" s="132">
        <f t="shared" si="0"/>
        <v>0.23951281449777453</v>
      </c>
      <c r="I41" s="83">
        <v>698276647</v>
      </c>
      <c r="J41" s="87">
        <v>148859276.72999999</v>
      </c>
      <c r="K41" s="85">
        <f t="shared" si="1"/>
        <v>3.6872778304441849E-2</v>
      </c>
      <c r="L41" s="85">
        <f t="shared" si="2"/>
        <v>4.1427261877574222E-2</v>
      </c>
      <c r="M41" s="130">
        <v>26978000</v>
      </c>
      <c r="N41" s="130">
        <v>8808804</v>
      </c>
      <c r="O41" s="85">
        <f t="shared" si="3"/>
        <v>0.32651805174586701</v>
      </c>
      <c r="P41" s="87">
        <v>756304016.25</v>
      </c>
      <c r="Q41" s="130">
        <v>156262592.02000001</v>
      </c>
      <c r="R41" s="85">
        <f t="shared" si="4"/>
        <v>3.5670840588372985E-2</v>
      </c>
      <c r="S41" s="85">
        <f t="shared" si="4"/>
        <v>5.6371802656854451E-2</v>
      </c>
      <c r="T41" s="133">
        <f t="shared" si="5"/>
        <v>1230600</v>
      </c>
      <c r="U41" s="134">
        <f t="shared" si="6"/>
        <v>2641971.7599999998</v>
      </c>
      <c r="V41" s="135">
        <f t="shared" si="7"/>
        <v>1.494454077928023E-2</v>
      </c>
      <c r="W41" s="136">
        <f t="shared" si="8"/>
        <v>1.04779511717688</v>
      </c>
      <c r="X41" s="136">
        <f t="shared" si="9"/>
        <v>1.4284163501097606</v>
      </c>
      <c r="Y41" s="136">
        <f t="shared" si="10"/>
        <v>9.1411279669988966E-9</v>
      </c>
    </row>
    <row r="42" spans="1:25" s="137" customFormat="1" ht="30" customHeight="1">
      <c r="A42" s="127"/>
      <c r="B42" s="128">
        <v>1105</v>
      </c>
      <c r="C42" s="129">
        <v>580000</v>
      </c>
      <c r="D42" s="130">
        <v>115287.06</v>
      </c>
      <c r="E42" s="130">
        <v>0</v>
      </c>
      <c r="F42" s="130">
        <v>0</v>
      </c>
      <c r="G42" s="131">
        <f t="shared" si="11"/>
        <v>115287.06</v>
      </c>
      <c r="H42" s="132">
        <f t="shared" si="0"/>
        <v>0.19877079310344828</v>
      </c>
      <c r="I42" s="83">
        <v>698276647</v>
      </c>
      <c r="J42" s="87">
        <v>148859276.72999999</v>
      </c>
      <c r="K42" s="85">
        <f t="shared" si="1"/>
        <v>8.3061635025580337E-4</v>
      </c>
      <c r="L42" s="85">
        <f t="shared" si="2"/>
        <v>7.7447010715433562E-4</v>
      </c>
      <c r="M42" s="130">
        <v>596100</v>
      </c>
      <c r="N42" s="130">
        <v>174673.07</v>
      </c>
      <c r="O42" s="85">
        <f t="shared" si="3"/>
        <v>0.29302645529273613</v>
      </c>
      <c r="P42" s="87">
        <v>756304016.25</v>
      </c>
      <c r="Q42" s="130">
        <v>156262592.02000001</v>
      </c>
      <c r="R42" s="85">
        <f t="shared" si="4"/>
        <v>7.8817510841163666E-4</v>
      </c>
      <c r="S42" s="85">
        <f t="shared" si="4"/>
        <v>1.1178175642807949E-3</v>
      </c>
      <c r="T42" s="133">
        <f t="shared" si="5"/>
        <v>16100</v>
      </c>
      <c r="U42" s="134">
        <f t="shared" si="6"/>
        <v>59386.010000000009</v>
      </c>
      <c r="V42" s="135">
        <f t="shared" si="7"/>
        <v>3.4334745712645933E-4</v>
      </c>
      <c r="W42" s="136">
        <f t="shared" si="8"/>
        <v>1.0277586206896552</v>
      </c>
      <c r="X42" s="136">
        <f t="shared" si="9"/>
        <v>1.5151142721481492</v>
      </c>
      <c r="Y42" s="136">
        <f t="shared" si="10"/>
        <v>9.6959499555352952E-9</v>
      </c>
    </row>
    <row r="43" spans="1:25" s="93" customFormat="1" ht="30" customHeight="1" thickBot="1">
      <c r="A43" s="79">
        <v>1100</v>
      </c>
      <c r="B43" s="80">
        <v>1100</v>
      </c>
      <c r="C43" s="81">
        <f>SUM(C41:C42)</f>
        <v>26327400</v>
      </c>
      <c r="D43" s="81">
        <f t="shared" ref="D43:N43" si="20">SUM(D41:D42)</f>
        <v>6282119.2999999998</v>
      </c>
      <c r="E43" s="81">
        <f t="shared" si="20"/>
        <v>0</v>
      </c>
      <c r="F43" s="81">
        <f t="shared" si="20"/>
        <v>0</v>
      </c>
      <c r="G43" s="81">
        <f t="shared" si="20"/>
        <v>6282119.2999999998</v>
      </c>
      <c r="H43" s="82">
        <f t="shared" si="0"/>
        <v>0.23861525634889885</v>
      </c>
      <c r="I43" s="83">
        <v>698276647</v>
      </c>
      <c r="J43" s="84">
        <v>148859276.72999999</v>
      </c>
      <c r="K43" s="85">
        <f t="shared" si="1"/>
        <v>3.7703394654697651E-2</v>
      </c>
      <c r="L43" s="86">
        <f t="shared" si="2"/>
        <v>4.2201731984728555E-2</v>
      </c>
      <c r="M43" s="81">
        <f t="shared" si="20"/>
        <v>27574100</v>
      </c>
      <c r="N43" s="81">
        <f t="shared" si="20"/>
        <v>8983477.0700000003</v>
      </c>
      <c r="O43" s="86">
        <f t="shared" si="3"/>
        <v>0.32579402664094204</v>
      </c>
      <c r="P43" s="87">
        <v>756304016.25</v>
      </c>
      <c r="Q43" s="88">
        <v>156262592.02000001</v>
      </c>
      <c r="R43" s="85">
        <f t="shared" si="4"/>
        <v>3.645901569678462E-2</v>
      </c>
      <c r="S43" s="86">
        <f t="shared" si="4"/>
        <v>5.7489620221135247E-2</v>
      </c>
      <c r="T43" s="89">
        <f t="shared" si="5"/>
        <v>1246700</v>
      </c>
      <c r="U43" s="90">
        <f t="shared" si="6"/>
        <v>2701357.7700000005</v>
      </c>
      <c r="V43" s="91">
        <f t="shared" si="7"/>
        <v>1.5287888236406692E-2</v>
      </c>
      <c r="W43" s="92">
        <f t="shared" si="8"/>
        <v>1.0473537075442314</v>
      </c>
      <c r="X43" s="92">
        <f t="shared" si="9"/>
        <v>1.4300073973443963</v>
      </c>
      <c r="Y43" s="92">
        <f t="shared" si="10"/>
        <v>9.1513098487536281E-9</v>
      </c>
    </row>
    <row r="44" spans="1:25" s="141" customFormat="1" ht="30" customHeight="1" thickBot="1">
      <c r="A44" s="138"/>
      <c r="B44" s="95">
        <v>1202</v>
      </c>
      <c r="C44" s="96">
        <v>330000</v>
      </c>
      <c r="D44" s="97">
        <v>109446.32</v>
      </c>
      <c r="E44" s="97">
        <v>0</v>
      </c>
      <c r="F44" s="97">
        <v>0</v>
      </c>
      <c r="G44" s="98">
        <f t="shared" si="11"/>
        <v>109446.32</v>
      </c>
      <c r="H44" s="99">
        <f t="shared" si="0"/>
        <v>0.33165551515151515</v>
      </c>
      <c r="I44" s="122">
        <v>698276647</v>
      </c>
      <c r="J44" s="101">
        <v>148859276.72999999</v>
      </c>
      <c r="K44" s="85">
        <f t="shared" si="1"/>
        <v>4.7259206135243987E-4</v>
      </c>
      <c r="L44" s="102">
        <f t="shared" si="2"/>
        <v>7.3523345272268818E-4</v>
      </c>
      <c r="M44" s="97">
        <v>390000</v>
      </c>
      <c r="N44" s="97">
        <v>265295.84000000003</v>
      </c>
      <c r="O44" s="102">
        <f t="shared" si="3"/>
        <v>0.68024574358974366</v>
      </c>
      <c r="P44" s="103">
        <v>756304016.25</v>
      </c>
      <c r="Q44" s="97">
        <v>156262592.02000001</v>
      </c>
      <c r="R44" s="85">
        <f t="shared" si="4"/>
        <v>5.1566564717419618E-4</v>
      </c>
      <c r="S44" s="102">
        <f t="shared" si="4"/>
        <v>1.6977565556191778E-3</v>
      </c>
      <c r="T44" s="104">
        <f t="shared" si="5"/>
        <v>60000</v>
      </c>
      <c r="U44" s="105">
        <f t="shared" si="6"/>
        <v>155849.52000000002</v>
      </c>
      <c r="V44" s="139">
        <f t="shared" si="7"/>
        <v>9.6252310289648957E-4</v>
      </c>
      <c r="W44" s="140">
        <f t="shared" si="8"/>
        <v>1.1818181818181819</v>
      </c>
      <c r="X44" s="140">
        <f t="shared" si="9"/>
        <v>2.4239813636493217</v>
      </c>
      <c r="Y44" s="140">
        <f t="shared" si="10"/>
        <v>1.551223061331964E-8</v>
      </c>
    </row>
    <row r="45" spans="1:25" s="141" customFormat="1" ht="30" customHeight="1" thickBot="1">
      <c r="A45" s="138"/>
      <c r="B45" s="142">
        <v>1301</v>
      </c>
      <c r="C45" s="143">
        <v>1000000</v>
      </c>
      <c r="D45" s="144">
        <v>312605.14</v>
      </c>
      <c r="E45" s="144">
        <v>0</v>
      </c>
      <c r="F45" s="144">
        <v>0</v>
      </c>
      <c r="G45" s="98">
        <f t="shared" si="11"/>
        <v>312605.14</v>
      </c>
      <c r="H45" s="99">
        <f t="shared" si="0"/>
        <v>0.31260514</v>
      </c>
      <c r="I45" s="122">
        <v>698276647</v>
      </c>
      <c r="J45" s="101">
        <v>148859276.72999999</v>
      </c>
      <c r="K45" s="85">
        <f t="shared" si="1"/>
        <v>1.4320971556134542E-3</v>
      </c>
      <c r="L45" s="102">
        <f t="shared" si="2"/>
        <v>2.1000044261064174E-3</v>
      </c>
      <c r="M45" s="97">
        <v>2200000</v>
      </c>
      <c r="N45" s="97">
        <v>210288.12</v>
      </c>
      <c r="O45" s="102">
        <f t="shared" si="3"/>
        <v>9.5585509090909085E-2</v>
      </c>
      <c r="P45" s="103">
        <v>756304016.25</v>
      </c>
      <c r="Q45" s="97">
        <v>156262592.02000001</v>
      </c>
      <c r="R45" s="85">
        <f t="shared" si="4"/>
        <v>2.9088831379057217E-3</v>
      </c>
      <c r="S45" s="102">
        <f t="shared" si="4"/>
        <v>1.3457355166173442E-3</v>
      </c>
      <c r="T45" s="104">
        <f t="shared" si="5"/>
        <v>1200000</v>
      </c>
      <c r="U45" s="104">
        <f t="shared" si="6"/>
        <v>-102317.02000000002</v>
      </c>
      <c r="V45" s="145">
        <f t="shared" si="7"/>
        <v>-7.5426890948907324E-4</v>
      </c>
      <c r="W45" s="140">
        <f t="shared" si="8"/>
        <v>2.2000000000000002</v>
      </c>
      <c r="X45" s="140">
        <f t="shared" si="9"/>
        <v>0.67269565689163013</v>
      </c>
      <c r="Y45" s="140">
        <f t="shared" si="10"/>
        <v>4.304905276405065E-9</v>
      </c>
    </row>
    <row r="46" spans="1:25" s="126" customFormat="1" ht="30" customHeight="1" thickBot="1">
      <c r="A46" s="146"/>
      <c r="B46" s="147"/>
      <c r="C46" s="148">
        <v>698276647</v>
      </c>
      <c r="D46" s="149">
        <v>149025250.04999995</v>
      </c>
      <c r="E46" s="150">
        <v>155484.54999999999</v>
      </c>
      <c r="F46" s="151">
        <v>321457.87000000005</v>
      </c>
      <c r="G46" s="113">
        <f t="shared" si="11"/>
        <v>148859276.72999996</v>
      </c>
      <c r="H46" s="114">
        <f t="shared" si="0"/>
        <v>0.21318094679170899</v>
      </c>
      <c r="I46" s="122">
        <v>698276647</v>
      </c>
      <c r="J46" s="103">
        <v>148859276.72999999</v>
      </c>
      <c r="K46" s="85">
        <f t="shared" si="1"/>
        <v>1</v>
      </c>
      <c r="L46" s="115">
        <f t="shared" si="2"/>
        <v>0.99999999999999978</v>
      </c>
      <c r="M46" s="122">
        <v>756304016.25</v>
      </c>
      <c r="N46" s="122">
        <v>156262592.02000001</v>
      </c>
      <c r="O46" s="102">
        <f t="shared" si="3"/>
        <v>0.20661346318746329</v>
      </c>
      <c r="P46" s="103">
        <v>756304016.25</v>
      </c>
      <c r="Q46" s="97">
        <v>156262592.02000001</v>
      </c>
      <c r="R46" s="85">
        <f t="shared" si="4"/>
        <v>1</v>
      </c>
      <c r="S46" s="115">
        <f t="shared" si="4"/>
        <v>1</v>
      </c>
      <c r="T46" s="116">
        <f t="shared" si="5"/>
        <v>58027369.25</v>
      </c>
      <c r="U46" s="116">
        <f t="shared" si="6"/>
        <v>7403315.2900000513</v>
      </c>
      <c r="V46" s="145">
        <f t="shared" si="7"/>
        <v>0</v>
      </c>
      <c r="W46" s="140">
        <f t="shared" si="8"/>
        <v>1.0831008304506566</v>
      </c>
      <c r="X46" s="140">
        <f t="shared" si="9"/>
        <v>1.0497336508186059</v>
      </c>
      <c r="Y46" s="140">
        <f t="shared" si="10"/>
        <v>6.7177539886465651E-9</v>
      </c>
    </row>
    <row r="47" spans="1:25" s="126" customFormat="1" ht="30" customHeight="1">
      <c r="A47" s="146" t="s">
        <v>0</v>
      </c>
      <c r="B47" s="152"/>
      <c r="C47" s="153">
        <f>C15+C16+C17+C22+C26+C27+C33+C36+C40+C43+C44+C45</f>
        <v>698276647</v>
      </c>
      <c r="D47" s="153">
        <f t="shared" ref="D47:U47" si="21">D15+D16+D17+D22+D26+D27+D33+D36+D40+D43+D44+D45</f>
        <v>149025250.05000001</v>
      </c>
      <c r="E47" s="153">
        <f t="shared" si="21"/>
        <v>155484.54999999999</v>
      </c>
      <c r="F47" s="153">
        <f t="shared" si="21"/>
        <v>321457.87</v>
      </c>
      <c r="G47" s="153">
        <f t="shared" si="21"/>
        <v>148859276.72999999</v>
      </c>
      <c r="H47" s="114">
        <f t="shared" si="0"/>
        <v>0.21318094679170904</v>
      </c>
      <c r="I47" s="122">
        <v>698276647</v>
      </c>
      <c r="J47" s="103">
        <v>148859276.72999999</v>
      </c>
      <c r="K47" s="85">
        <f t="shared" si="1"/>
        <v>1</v>
      </c>
      <c r="L47" s="115">
        <f t="shared" si="2"/>
        <v>1</v>
      </c>
      <c r="M47" s="122">
        <f t="shared" si="21"/>
        <v>756304016.25</v>
      </c>
      <c r="N47" s="122">
        <f t="shared" si="21"/>
        <v>156262592.01999998</v>
      </c>
      <c r="O47" s="102">
        <f t="shared" si="3"/>
        <v>0.20661346318746324</v>
      </c>
      <c r="P47" s="103">
        <v>756304016.25</v>
      </c>
      <c r="Q47" s="97">
        <v>156262592.02000001</v>
      </c>
      <c r="R47" s="85">
        <f t="shared" si="4"/>
        <v>1</v>
      </c>
      <c r="S47" s="115">
        <f t="shared" si="4"/>
        <v>0.99999999999999978</v>
      </c>
      <c r="T47" s="122">
        <f t="shared" si="21"/>
        <v>58027369.249999925</v>
      </c>
      <c r="U47" s="122">
        <f t="shared" si="21"/>
        <v>7403315.2899999917</v>
      </c>
      <c r="V47" s="145">
        <f t="shared" si="7"/>
        <v>0</v>
      </c>
      <c r="W47" s="140">
        <f t="shared" si="8"/>
        <v>1.0831008304506566</v>
      </c>
      <c r="X47" s="140">
        <f t="shared" si="9"/>
        <v>1.0497336508186055</v>
      </c>
      <c r="Y47" s="140">
        <f t="shared" si="10"/>
        <v>6.7177539886465618E-9</v>
      </c>
    </row>
    <row r="48" spans="1:25">
      <c r="A48" s="21" t="s">
        <v>0</v>
      </c>
      <c r="B48" s="21"/>
      <c r="C48" s="21"/>
      <c r="D48" s="21"/>
      <c r="E48" s="21"/>
      <c r="F48" s="21"/>
      <c r="G48" s="21"/>
      <c r="H48" s="21"/>
      <c r="I48" s="21"/>
      <c r="J48" s="21"/>
      <c r="K48" s="77"/>
      <c r="L48" s="21"/>
      <c r="M48" s="21"/>
      <c r="N48" s="21"/>
      <c r="O48" s="21"/>
      <c r="P48" s="21"/>
      <c r="Q48" s="21"/>
      <c r="R48" s="77"/>
      <c r="S48" s="21"/>
      <c r="T48" s="52"/>
      <c r="U48" s="52"/>
      <c r="V48" s="52"/>
      <c r="W48" s="53"/>
      <c r="X48" s="53"/>
      <c r="Y48" s="53"/>
    </row>
  </sheetData>
  <pageMargins left="0" right="0" top="0.74803149606299213" bottom="0.74803149606299213" header="0.31496062992125984" footer="0.31496062992125984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opLeftCell="A7" workbookViewId="0">
      <selection activeCell="F21" sqref="F20:F21"/>
    </sheetView>
  </sheetViews>
  <sheetFormatPr defaultRowHeight="15.75"/>
  <cols>
    <col min="1" max="1" width="9.140625" style="162"/>
    <col min="2" max="2" width="14.140625" style="162" customWidth="1"/>
    <col min="3" max="3" width="15.85546875" style="162" customWidth="1"/>
    <col min="4" max="4" width="16.140625" style="162" customWidth="1"/>
    <col min="5" max="5" width="14.28515625" style="162" customWidth="1"/>
    <col min="6" max="6" width="13.140625" style="162" customWidth="1"/>
    <col min="7" max="7" width="16.42578125" style="162" customWidth="1"/>
    <col min="8" max="8" width="14.85546875" style="162" customWidth="1"/>
    <col min="9" max="9" width="47.7109375" style="162" customWidth="1"/>
    <col min="10" max="16384" width="9.140625" style="162"/>
  </cols>
  <sheetData>
    <row r="1" spans="1:9" s="155" customFormat="1" ht="47.25">
      <c r="A1" s="179" t="s">
        <v>25</v>
      </c>
      <c r="B1" s="157" t="s">
        <v>26</v>
      </c>
      <c r="C1" s="157" t="s">
        <v>27</v>
      </c>
      <c r="D1" s="157" t="s">
        <v>28</v>
      </c>
      <c r="E1" s="157" t="s">
        <v>26</v>
      </c>
      <c r="F1" s="157" t="s">
        <v>27</v>
      </c>
      <c r="G1" s="157" t="s">
        <v>28</v>
      </c>
      <c r="H1" s="179" t="s">
        <v>46</v>
      </c>
      <c r="I1" s="179" t="s">
        <v>29</v>
      </c>
    </row>
    <row r="2" spans="1:9" s="155" customFormat="1" ht="47.25">
      <c r="A2" s="180"/>
      <c r="B2" s="176" t="s">
        <v>30</v>
      </c>
      <c r="C2" s="176"/>
      <c r="D2" s="157" t="s">
        <v>47</v>
      </c>
      <c r="E2" s="177" t="s">
        <v>31</v>
      </c>
      <c r="F2" s="178"/>
      <c r="G2" s="157" t="s">
        <v>48</v>
      </c>
      <c r="H2" s="180"/>
      <c r="I2" s="180"/>
    </row>
    <row r="3" spans="1:9" s="165" customFormat="1">
      <c r="A3" s="156">
        <v>1</v>
      </c>
      <c r="B3" s="157">
        <v>2</v>
      </c>
      <c r="C3" s="157">
        <v>3</v>
      </c>
      <c r="D3" s="157">
        <v>4</v>
      </c>
      <c r="E3" s="157">
        <v>5</v>
      </c>
      <c r="F3" s="158">
        <v>6</v>
      </c>
      <c r="G3" s="157">
        <v>7</v>
      </c>
      <c r="H3" s="156" t="s">
        <v>45</v>
      </c>
      <c r="I3" s="156">
        <v>9</v>
      </c>
    </row>
    <row r="4" spans="1:9" ht="163.5" customHeight="1">
      <c r="A4" s="169" t="s">
        <v>32</v>
      </c>
      <c r="B4" s="170">
        <v>52568</v>
      </c>
      <c r="C4" s="170">
        <v>14772.6</v>
      </c>
      <c r="D4" s="175">
        <v>7.5300000000000006E-2</v>
      </c>
      <c r="E4" s="170">
        <v>64643</v>
      </c>
      <c r="F4" s="170">
        <v>13693.2</v>
      </c>
      <c r="G4" s="171">
        <v>8.5500000000000007E-2</v>
      </c>
      <c r="H4" s="171">
        <f>E4/B4</f>
        <v>1.2297024805965606</v>
      </c>
      <c r="I4" s="172" t="s">
        <v>49</v>
      </c>
    </row>
    <row r="5" spans="1:9" ht="78.75">
      <c r="A5" s="159" t="s">
        <v>33</v>
      </c>
      <c r="B5" s="160">
        <v>960</v>
      </c>
      <c r="C5" s="160">
        <v>155.5</v>
      </c>
      <c r="D5" s="173">
        <v>1.4E-3</v>
      </c>
      <c r="E5" s="160">
        <v>923.4</v>
      </c>
      <c r="F5" s="160">
        <v>141</v>
      </c>
      <c r="G5" s="167">
        <v>1.1999999999999999E-3</v>
      </c>
      <c r="H5" s="167">
        <f t="shared" ref="H5:H16" si="0">E5/B5</f>
        <v>0.96187499999999992</v>
      </c>
      <c r="I5" s="161" t="s">
        <v>50</v>
      </c>
    </row>
    <row r="6" spans="1:9" ht="110.25">
      <c r="A6" s="159" t="s">
        <v>34</v>
      </c>
      <c r="B6" s="160">
        <v>830</v>
      </c>
      <c r="C6" s="160">
        <v>133.5</v>
      </c>
      <c r="D6" s="173">
        <v>1.1999999999999999E-3</v>
      </c>
      <c r="E6" s="160">
        <v>830</v>
      </c>
      <c r="F6" s="160">
        <v>228.8</v>
      </c>
      <c r="G6" s="167">
        <v>1.1000000000000001E-3</v>
      </c>
      <c r="H6" s="167">
        <f t="shared" si="0"/>
        <v>1</v>
      </c>
      <c r="I6" s="161" t="s">
        <v>51</v>
      </c>
    </row>
    <row r="7" spans="1:9" ht="110.25">
      <c r="A7" s="169" t="s">
        <v>35</v>
      </c>
      <c r="B7" s="170">
        <v>54186.400000000001</v>
      </c>
      <c r="C7" s="170">
        <v>2128.1999999999998</v>
      </c>
      <c r="D7" s="175">
        <v>7.7600000000000002E-2</v>
      </c>
      <c r="E7" s="170">
        <v>50493</v>
      </c>
      <c r="F7" s="170">
        <v>5014.8999999999996</v>
      </c>
      <c r="G7" s="171">
        <v>6.6799999999999998E-2</v>
      </c>
      <c r="H7" s="171">
        <f t="shared" si="0"/>
        <v>0.93183898542807786</v>
      </c>
      <c r="I7" s="172" t="s">
        <v>52</v>
      </c>
    </row>
    <row r="8" spans="1:9" ht="63">
      <c r="A8" s="169" t="s">
        <v>36</v>
      </c>
      <c r="B8" s="170">
        <v>37446.6</v>
      </c>
      <c r="C8" s="170">
        <v>7399.3</v>
      </c>
      <c r="D8" s="175">
        <v>5.3600000000000002E-2</v>
      </c>
      <c r="E8" s="170">
        <v>42415.7</v>
      </c>
      <c r="F8" s="170">
        <v>5884.7</v>
      </c>
      <c r="G8" s="171">
        <v>5.6099999999999997E-2</v>
      </c>
      <c r="H8" s="171">
        <f t="shared" si="0"/>
        <v>1.1326982957064193</v>
      </c>
      <c r="I8" s="172" t="s">
        <v>53</v>
      </c>
    </row>
    <row r="9" spans="1:9" ht="78.75">
      <c r="A9" s="159" t="s">
        <v>37</v>
      </c>
      <c r="B9" s="160">
        <v>1.9</v>
      </c>
      <c r="C9" s="160">
        <v>1.9</v>
      </c>
      <c r="D9" s="173">
        <v>0</v>
      </c>
      <c r="E9" s="160">
        <v>7.7</v>
      </c>
      <c r="F9" s="160">
        <v>7.6</v>
      </c>
      <c r="G9" s="167">
        <v>0</v>
      </c>
      <c r="H9" s="167">
        <f t="shared" si="0"/>
        <v>4.052631578947369</v>
      </c>
      <c r="I9" s="161" t="s">
        <v>54</v>
      </c>
    </row>
    <row r="10" spans="1:9" ht="157.5">
      <c r="A10" s="169" t="s">
        <v>38</v>
      </c>
      <c r="B10" s="170">
        <v>449575.3</v>
      </c>
      <c r="C10" s="170">
        <v>94318.5</v>
      </c>
      <c r="D10" s="175">
        <v>0.64380000000000004</v>
      </c>
      <c r="E10" s="170">
        <v>463443.1</v>
      </c>
      <c r="F10" s="170">
        <v>98238.3</v>
      </c>
      <c r="G10" s="171">
        <v>0.61280000000000001</v>
      </c>
      <c r="H10" s="171">
        <f t="shared" si="0"/>
        <v>1.0308464455231414</v>
      </c>
      <c r="I10" s="172" t="s">
        <v>55</v>
      </c>
    </row>
    <row r="11" spans="1:9" ht="173.25">
      <c r="A11" s="169" t="s">
        <v>39</v>
      </c>
      <c r="B11" s="170">
        <v>54979.7</v>
      </c>
      <c r="C11" s="170">
        <v>18046.400000000001</v>
      </c>
      <c r="D11" s="175">
        <v>7.8700000000000006E-2</v>
      </c>
      <c r="E11" s="170">
        <v>82146.7</v>
      </c>
      <c r="F11" s="170">
        <v>17774.3</v>
      </c>
      <c r="G11" s="171">
        <v>0.1086</v>
      </c>
      <c r="H11" s="171">
        <f t="shared" si="0"/>
        <v>1.4941278326364094</v>
      </c>
      <c r="I11" s="172" t="s">
        <v>56</v>
      </c>
    </row>
    <row r="12" spans="1:9" ht="94.5">
      <c r="A12" s="169" t="s">
        <v>40</v>
      </c>
      <c r="B12" s="170">
        <v>20071.3</v>
      </c>
      <c r="C12" s="170">
        <v>5199.3</v>
      </c>
      <c r="D12" s="175">
        <v>2.87E-2</v>
      </c>
      <c r="E12" s="170">
        <v>21237.3</v>
      </c>
      <c r="F12" s="170">
        <v>5820.7</v>
      </c>
      <c r="G12" s="171">
        <v>2.81E-2</v>
      </c>
      <c r="H12" s="171">
        <f t="shared" si="0"/>
        <v>1.0580928988157219</v>
      </c>
      <c r="I12" s="172" t="s">
        <v>57</v>
      </c>
    </row>
    <row r="13" spans="1:9" ht="63">
      <c r="A13" s="169" t="s">
        <v>41</v>
      </c>
      <c r="B13" s="170">
        <v>26327.4</v>
      </c>
      <c r="C13" s="170">
        <v>6282.1</v>
      </c>
      <c r="D13" s="175">
        <v>3.7699999999999997E-2</v>
      </c>
      <c r="E13" s="170">
        <v>27574.1</v>
      </c>
      <c r="F13" s="170">
        <v>8983.5</v>
      </c>
      <c r="G13" s="171">
        <v>3.6499999999999998E-2</v>
      </c>
      <c r="H13" s="171">
        <f t="shared" si="0"/>
        <v>1.0473537075442314</v>
      </c>
      <c r="I13" s="172" t="s">
        <v>58</v>
      </c>
    </row>
    <row r="14" spans="1:9" ht="94.5">
      <c r="A14" s="159" t="s">
        <v>42</v>
      </c>
      <c r="B14" s="160">
        <v>330</v>
      </c>
      <c r="C14" s="160">
        <v>109.4</v>
      </c>
      <c r="D14" s="173">
        <v>5.0000000000000001E-4</v>
      </c>
      <c r="E14" s="160">
        <v>390</v>
      </c>
      <c r="F14" s="160">
        <v>265.3</v>
      </c>
      <c r="G14" s="167">
        <v>5.0000000000000001E-4</v>
      </c>
      <c r="H14" s="167">
        <f t="shared" si="0"/>
        <v>1.1818181818181819</v>
      </c>
      <c r="I14" s="161" t="s">
        <v>59</v>
      </c>
    </row>
    <row r="15" spans="1:9" ht="31.5">
      <c r="A15" s="159" t="s">
        <v>43</v>
      </c>
      <c r="B15" s="160">
        <v>1000</v>
      </c>
      <c r="C15" s="160">
        <v>312.60000000000002</v>
      </c>
      <c r="D15" s="173">
        <v>1.5E-3</v>
      </c>
      <c r="E15" s="160">
        <v>2200</v>
      </c>
      <c r="F15" s="160">
        <v>210.3</v>
      </c>
      <c r="G15" s="167">
        <v>2.8999999999999998E-3</v>
      </c>
      <c r="H15" s="167">
        <f t="shared" si="0"/>
        <v>2.2000000000000002</v>
      </c>
      <c r="I15" s="161" t="s">
        <v>60</v>
      </c>
    </row>
    <row r="16" spans="1:9" s="155" customFormat="1">
      <c r="A16" s="163" t="s">
        <v>44</v>
      </c>
      <c r="B16" s="164">
        <f t="shared" ref="B16:G16" si="1">SUM(B4:B15)</f>
        <v>698276.6</v>
      </c>
      <c r="C16" s="164">
        <f t="shared" si="1"/>
        <v>148859.29999999999</v>
      </c>
      <c r="D16" s="174">
        <v>0.99999999999999989</v>
      </c>
      <c r="E16" s="164">
        <f t="shared" si="1"/>
        <v>756303.99999999988</v>
      </c>
      <c r="F16" s="164">
        <f t="shared" si="1"/>
        <v>156262.59999999998</v>
      </c>
      <c r="G16" s="166">
        <f t="shared" si="1"/>
        <v>1.0001</v>
      </c>
      <c r="H16" s="168">
        <f t="shared" si="0"/>
        <v>1.0831008800810451</v>
      </c>
      <c r="I16" s="154"/>
    </row>
  </sheetData>
  <mergeCells count="5">
    <mergeCell ref="B2:C2"/>
    <mergeCell ref="E2:F2"/>
    <mergeCell ref="H1:H2"/>
    <mergeCell ref="I1:I2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Т3</vt:lpstr>
      <vt:lpstr>Т2</vt:lpstr>
      <vt:lpstr>Табл1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2017-04-07T06:08:03Z</cp:lastPrinted>
  <dcterms:created xsi:type="dcterms:W3CDTF">2017-04-06T07:33:46Z</dcterms:created>
  <dcterms:modified xsi:type="dcterms:W3CDTF">2017-09-25T12:39:12Z</dcterms:modified>
</cp:coreProperties>
</file>